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5" yWindow="0" windowWidth="19200" windowHeight="9060" tabRatio="604" activeTab="1"/>
  </bookViews>
  <sheets>
    <sheet name="Prihodi i rashodi po EK.K" sheetId="19" r:id="rId1"/>
    <sheet name="Prihodi i rashodi PR,EK i IZ" sheetId="18" r:id="rId2"/>
  </sheets>
  <definedNames>
    <definedName name="_xlnm.Print_Area" localSheetId="0">'Prihodi i rashodi po EK.K'!$A$1:$G$112</definedName>
    <definedName name="_xlnm.Print_Area" localSheetId="1">'Prihodi i rashodi PR,EK i IZ'!$A$1:$G$433</definedName>
  </definedNames>
  <calcPr calcId="125725"/>
</workbook>
</file>

<file path=xl/calcChain.xml><?xml version="1.0" encoding="utf-8"?>
<calcChain xmlns="http://schemas.openxmlformats.org/spreadsheetml/2006/main">
  <c r="H350" i="18"/>
  <c r="G350"/>
  <c r="H339"/>
  <c r="G339"/>
  <c r="H336"/>
  <c r="G336"/>
  <c r="F335"/>
  <c r="E335"/>
  <c r="D335"/>
  <c r="C335"/>
  <c r="H333"/>
  <c r="G333"/>
  <c r="F332"/>
  <c r="E332"/>
  <c r="E331" s="1"/>
  <c r="D331"/>
  <c r="C332"/>
  <c r="F331"/>
  <c r="G331" s="1"/>
  <c r="C330"/>
  <c r="H324"/>
  <c r="G324"/>
  <c r="G321"/>
  <c r="F320"/>
  <c r="E320"/>
  <c r="D320"/>
  <c r="C320"/>
  <c r="H319"/>
  <c r="H318"/>
  <c r="G318"/>
  <c r="F317"/>
  <c r="D317"/>
  <c r="C317"/>
  <c r="G381"/>
  <c r="H381"/>
  <c r="G380"/>
  <c r="H380"/>
  <c r="G233"/>
  <c r="G218"/>
  <c r="H191"/>
  <c r="F190"/>
  <c r="E190"/>
  <c r="D190"/>
  <c r="C190"/>
  <c r="F194"/>
  <c r="E194"/>
  <c r="D194"/>
  <c r="C189"/>
  <c r="C194" s="1"/>
  <c r="H64"/>
  <c r="G64"/>
  <c r="H61"/>
  <c r="G61"/>
  <c r="H60"/>
  <c r="G60"/>
  <c r="F62"/>
  <c r="E62"/>
  <c r="D62"/>
  <c r="C62"/>
  <c r="H52"/>
  <c r="G52"/>
  <c r="F53"/>
  <c r="E53"/>
  <c r="D53"/>
  <c r="C255"/>
  <c r="G227"/>
  <c r="G221"/>
  <c r="G220"/>
  <c r="G212"/>
  <c r="G210"/>
  <c r="G297"/>
  <c r="H269"/>
  <c r="H233"/>
  <c r="H227"/>
  <c r="H221"/>
  <c r="H220"/>
  <c r="H218"/>
  <c r="H213"/>
  <c r="H212"/>
  <c r="H210"/>
  <c r="H174"/>
  <c r="H62" i="19"/>
  <c r="H23"/>
  <c r="H27"/>
  <c r="H25"/>
  <c r="H24"/>
  <c r="H17"/>
  <c r="G100"/>
  <c r="G98"/>
  <c r="G62"/>
  <c r="G29"/>
  <c r="G28"/>
  <c r="G17"/>
  <c r="G409" i="18"/>
  <c r="H409"/>
  <c r="G410"/>
  <c r="H410"/>
  <c r="G413"/>
  <c r="H413"/>
  <c r="G414"/>
  <c r="H414"/>
  <c r="G417"/>
  <c r="H417"/>
  <c r="G418"/>
  <c r="H418"/>
  <c r="G405"/>
  <c r="H405"/>
  <c r="G406"/>
  <c r="H406"/>
  <c r="F419"/>
  <c r="E419"/>
  <c r="D419"/>
  <c r="C419"/>
  <c r="F415"/>
  <c r="E415"/>
  <c r="D415"/>
  <c r="C415"/>
  <c r="F411"/>
  <c r="E411"/>
  <c r="D411"/>
  <c r="C411"/>
  <c r="D407"/>
  <c r="F407"/>
  <c r="C407"/>
  <c r="D393"/>
  <c r="E393"/>
  <c r="F393"/>
  <c r="C393"/>
  <c r="G374"/>
  <c r="H374"/>
  <c r="H375"/>
  <c r="G376"/>
  <c r="H376"/>
  <c r="G378"/>
  <c r="H378"/>
  <c r="H373"/>
  <c r="G373"/>
  <c r="D364"/>
  <c r="H307"/>
  <c r="D306"/>
  <c r="D305" s="1"/>
  <c r="D309" s="1"/>
  <c r="E306"/>
  <c r="E305" s="1"/>
  <c r="F306"/>
  <c r="F305" s="1"/>
  <c r="F309" s="1"/>
  <c r="C305"/>
  <c r="H282"/>
  <c r="G286"/>
  <c r="H286"/>
  <c r="C280"/>
  <c r="D288"/>
  <c r="E288"/>
  <c r="G251"/>
  <c r="H251"/>
  <c r="G254"/>
  <c r="H254"/>
  <c r="G256"/>
  <c r="H256"/>
  <c r="G257"/>
  <c r="H260"/>
  <c r="G262"/>
  <c r="H262"/>
  <c r="H266"/>
  <c r="G268"/>
  <c r="H268"/>
  <c r="G272"/>
  <c r="D271"/>
  <c r="D270" s="1"/>
  <c r="E271"/>
  <c r="F271"/>
  <c r="C271"/>
  <c r="C270" s="1"/>
  <c r="F270"/>
  <c r="C267"/>
  <c r="D265"/>
  <c r="E265"/>
  <c r="F265"/>
  <c r="C265"/>
  <c r="D261"/>
  <c r="E261"/>
  <c r="F261"/>
  <c r="C261"/>
  <c r="D259"/>
  <c r="E259"/>
  <c r="E258" s="1"/>
  <c r="F259"/>
  <c r="C259"/>
  <c r="D255"/>
  <c r="E255"/>
  <c r="F255"/>
  <c r="D253"/>
  <c r="E253"/>
  <c r="F253"/>
  <c r="C253"/>
  <c r="C250"/>
  <c r="D241"/>
  <c r="D240" s="1"/>
  <c r="D243" s="1"/>
  <c r="E241"/>
  <c r="E240" s="1"/>
  <c r="E243" s="1"/>
  <c r="F241"/>
  <c r="C241"/>
  <c r="C240" s="1"/>
  <c r="C243" s="1"/>
  <c r="G205"/>
  <c r="H205"/>
  <c r="H207"/>
  <c r="G209"/>
  <c r="H209"/>
  <c r="G211"/>
  <c r="H211"/>
  <c r="G214"/>
  <c r="H214"/>
  <c r="G216"/>
  <c r="H216"/>
  <c r="G217"/>
  <c r="H217"/>
  <c r="G219"/>
  <c r="H219"/>
  <c r="G222"/>
  <c r="H222"/>
  <c r="G223"/>
  <c r="H223"/>
  <c r="G225"/>
  <c r="H225"/>
  <c r="G226"/>
  <c r="H226"/>
  <c r="G228"/>
  <c r="H228"/>
  <c r="G229"/>
  <c r="H229"/>
  <c r="G232"/>
  <c r="H232"/>
  <c r="E230"/>
  <c r="G231"/>
  <c r="D230"/>
  <c r="D224"/>
  <c r="E224"/>
  <c r="F224"/>
  <c r="C224"/>
  <c r="D215"/>
  <c r="E215"/>
  <c r="F215"/>
  <c r="C215"/>
  <c r="D208"/>
  <c r="E208"/>
  <c r="F208"/>
  <c r="C208"/>
  <c r="D204"/>
  <c r="E204"/>
  <c r="E203" s="1"/>
  <c r="F204"/>
  <c r="F203" s="1"/>
  <c r="C204"/>
  <c r="C203" s="1"/>
  <c r="D201"/>
  <c r="D200" s="1"/>
  <c r="E201"/>
  <c r="E200" s="1"/>
  <c r="F201"/>
  <c r="F200" s="1"/>
  <c r="C201"/>
  <c r="C200" s="1"/>
  <c r="G156"/>
  <c r="H156"/>
  <c r="G161"/>
  <c r="H161"/>
  <c r="G162"/>
  <c r="H162"/>
  <c r="G164"/>
  <c r="H164"/>
  <c r="G165"/>
  <c r="G167"/>
  <c r="H167"/>
  <c r="G169"/>
  <c r="H169"/>
  <c r="G170"/>
  <c r="H170"/>
  <c r="G171"/>
  <c r="H171"/>
  <c r="G173"/>
  <c r="H173"/>
  <c r="G176"/>
  <c r="H176"/>
  <c r="D181"/>
  <c r="D180" s="1"/>
  <c r="E181"/>
  <c r="E180" s="1"/>
  <c r="F181"/>
  <c r="F180" s="1"/>
  <c r="C181"/>
  <c r="C180" s="1"/>
  <c r="D178"/>
  <c r="D177" s="1"/>
  <c r="E178"/>
  <c r="E177" s="1"/>
  <c r="F178"/>
  <c r="F177" s="1"/>
  <c r="C178"/>
  <c r="C177" s="1"/>
  <c r="D172"/>
  <c r="F172"/>
  <c r="C172"/>
  <c r="D168"/>
  <c r="E168"/>
  <c r="F168"/>
  <c r="C168"/>
  <c r="D163"/>
  <c r="E163"/>
  <c r="F163"/>
  <c r="C163"/>
  <c r="D160"/>
  <c r="F160"/>
  <c r="C160"/>
  <c r="D155"/>
  <c r="F154"/>
  <c r="G118"/>
  <c r="H118"/>
  <c r="G120"/>
  <c r="H120"/>
  <c r="G122"/>
  <c r="H122"/>
  <c r="G125"/>
  <c r="G126"/>
  <c r="H126"/>
  <c r="G127"/>
  <c r="G129"/>
  <c r="H129"/>
  <c r="G130"/>
  <c r="H130"/>
  <c r="G131"/>
  <c r="H131"/>
  <c r="G132"/>
  <c r="H132"/>
  <c r="G134"/>
  <c r="H134"/>
  <c r="G136"/>
  <c r="H136"/>
  <c r="G137"/>
  <c r="H137"/>
  <c r="G138"/>
  <c r="H138"/>
  <c r="G140"/>
  <c r="H140"/>
  <c r="G141"/>
  <c r="H141"/>
  <c r="G142"/>
  <c r="H142"/>
  <c r="H144"/>
  <c r="H147"/>
  <c r="H145"/>
  <c r="D143"/>
  <c r="E143"/>
  <c r="F143"/>
  <c r="C143"/>
  <c r="D135"/>
  <c r="E135"/>
  <c r="F135"/>
  <c r="C135"/>
  <c r="D128"/>
  <c r="E128"/>
  <c r="F128"/>
  <c r="C128"/>
  <c r="D124"/>
  <c r="E124"/>
  <c r="F124"/>
  <c r="C124"/>
  <c r="C123" s="1"/>
  <c r="D121"/>
  <c r="E121"/>
  <c r="F121"/>
  <c r="C121"/>
  <c r="D119"/>
  <c r="E119"/>
  <c r="F119"/>
  <c r="C119"/>
  <c r="D117"/>
  <c r="E117"/>
  <c r="F117"/>
  <c r="C117"/>
  <c r="H102"/>
  <c r="G102"/>
  <c r="D101"/>
  <c r="D103" s="1"/>
  <c r="E101"/>
  <c r="E103" s="1"/>
  <c r="F101"/>
  <c r="F103" s="1"/>
  <c r="C101"/>
  <c r="C103" s="1"/>
  <c r="H95"/>
  <c r="G95"/>
  <c r="D94"/>
  <c r="D96" s="1"/>
  <c r="E94"/>
  <c r="E96" s="1"/>
  <c r="F94"/>
  <c r="F96" s="1"/>
  <c r="C96"/>
  <c r="H87"/>
  <c r="G87"/>
  <c r="D86"/>
  <c r="D88" s="1"/>
  <c r="E86"/>
  <c r="E88" s="1"/>
  <c r="F86"/>
  <c r="F88" s="1"/>
  <c r="C86"/>
  <c r="C88" s="1"/>
  <c r="H40"/>
  <c r="H42"/>
  <c r="H44"/>
  <c r="G40"/>
  <c r="G42"/>
  <c r="D43"/>
  <c r="E43"/>
  <c r="F43"/>
  <c r="C43"/>
  <c r="D41"/>
  <c r="E41"/>
  <c r="F41"/>
  <c r="C41"/>
  <c r="D39"/>
  <c r="E39"/>
  <c r="F39"/>
  <c r="C39"/>
  <c r="H30"/>
  <c r="H31"/>
  <c r="G30"/>
  <c r="G31"/>
  <c r="D29"/>
  <c r="D32" s="1"/>
  <c r="D74" s="1"/>
  <c r="E29"/>
  <c r="E32" s="1"/>
  <c r="E74" s="1"/>
  <c r="F29"/>
  <c r="F32" s="1"/>
  <c r="F74" s="1"/>
  <c r="C29"/>
  <c r="C32" s="1"/>
  <c r="H19"/>
  <c r="H20"/>
  <c r="H21"/>
  <c r="G19"/>
  <c r="G20"/>
  <c r="G21"/>
  <c r="D18"/>
  <c r="D23" s="1"/>
  <c r="D73" s="1"/>
  <c r="E18"/>
  <c r="E23" s="1"/>
  <c r="F18"/>
  <c r="F23" s="1"/>
  <c r="F73" s="1"/>
  <c r="C18"/>
  <c r="C23" s="1"/>
  <c r="H10"/>
  <c r="H11"/>
  <c r="G10"/>
  <c r="G11"/>
  <c r="D9"/>
  <c r="D12" s="1"/>
  <c r="E9"/>
  <c r="F9"/>
  <c r="F12" s="1"/>
  <c r="F72" s="1"/>
  <c r="C9"/>
  <c r="D88" i="19"/>
  <c r="D87" s="1"/>
  <c r="E88"/>
  <c r="F88"/>
  <c r="F87" s="1"/>
  <c r="C88"/>
  <c r="C87" s="1"/>
  <c r="D96"/>
  <c r="E96"/>
  <c r="F96"/>
  <c r="C96"/>
  <c r="D91"/>
  <c r="F91"/>
  <c r="C91"/>
  <c r="C90" s="1"/>
  <c r="D82"/>
  <c r="D81" s="1"/>
  <c r="E82"/>
  <c r="F82"/>
  <c r="F81" s="1"/>
  <c r="C82"/>
  <c r="C81" s="1"/>
  <c r="H85"/>
  <c r="G85"/>
  <c r="H79"/>
  <c r="H80"/>
  <c r="H84"/>
  <c r="H89"/>
  <c r="H92"/>
  <c r="H93"/>
  <c r="H95"/>
  <c r="H96"/>
  <c r="H97"/>
  <c r="G79"/>
  <c r="G80"/>
  <c r="G84"/>
  <c r="G89"/>
  <c r="G92"/>
  <c r="G93"/>
  <c r="G95"/>
  <c r="G97"/>
  <c r="D78"/>
  <c r="D77" s="1"/>
  <c r="E78"/>
  <c r="E77" s="1"/>
  <c r="F78"/>
  <c r="C78"/>
  <c r="C77" s="1"/>
  <c r="H48"/>
  <c r="H49"/>
  <c r="H50"/>
  <c r="H51"/>
  <c r="H53"/>
  <c r="H54"/>
  <c r="H55"/>
  <c r="H56"/>
  <c r="H57"/>
  <c r="H58"/>
  <c r="H60"/>
  <c r="H61"/>
  <c r="H63"/>
  <c r="H64"/>
  <c r="H65"/>
  <c r="H66"/>
  <c r="H67"/>
  <c r="H68"/>
  <c r="H70"/>
  <c r="H72"/>
  <c r="H73"/>
  <c r="H74"/>
  <c r="H75"/>
  <c r="H76"/>
  <c r="G48"/>
  <c r="G49"/>
  <c r="G50"/>
  <c r="G51"/>
  <c r="G53"/>
  <c r="G54"/>
  <c r="G55"/>
  <c r="G56"/>
  <c r="G57"/>
  <c r="G58"/>
  <c r="G60"/>
  <c r="G61"/>
  <c r="G63"/>
  <c r="G64"/>
  <c r="G65"/>
  <c r="G66"/>
  <c r="G67"/>
  <c r="G68"/>
  <c r="G70"/>
  <c r="G72"/>
  <c r="G73"/>
  <c r="G74"/>
  <c r="G75"/>
  <c r="G76"/>
  <c r="D71"/>
  <c r="E71"/>
  <c r="F71"/>
  <c r="C71"/>
  <c r="D69"/>
  <c r="E69"/>
  <c r="F69"/>
  <c r="C69"/>
  <c r="D59"/>
  <c r="E59"/>
  <c r="F59"/>
  <c r="C59"/>
  <c r="D52"/>
  <c r="E52"/>
  <c r="F52"/>
  <c r="C52"/>
  <c r="D47"/>
  <c r="E47"/>
  <c r="F47"/>
  <c r="C47"/>
  <c r="H39"/>
  <c r="H42"/>
  <c r="H44"/>
  <c r="H45"/>
  <c r="G39"/>
  <c r="G42"/>
  <c r="G44"/>
  <c r="G45"/>
  <c r="D43"/>
  <c r="E43"/>
  <c r="F43"/>
  <c r="C43"/>
  <c r="D41"/>
  <c r="E41"/>
  <c r="F41"/>
  <c r="F37" s="1"/>
  <c r="C41"/>
  <c r="C38"/>
  <c r="C37" s="1"/>
  <c r="D9"/>
  <c r="H19"/>
  <c r="C19"/>
  <c r="H10"/>
  <c r="H11"/>
  <c r="H13"/>
  <c r="H14"/>
  <c r="H16"/>
  <c r="H18"/>
  <c r="H20"/>
  <c r="H21"/>
  <c r="H22"/>
  <c r="H26"/>
  <c r="G10"/>
  <c r="G11"/>
  <c r="G13"/>
  <c r="G14"/>
  <c r="G16"/>
  <c r="G18"/>
  <c r="G20"/>
  <c r="G21"/>
  <c r="G22"/>
  <c r="G26"/>
  <c r="C9"/>
  <c r="F9"/>
  <c r="D12"/>
  <c r="E12"/>
  <c r="F12"/>
  <c r="C12"/>
  <c r="D15"/>
  <c r="E15"/>
  <c r="F15"/>
  <c r="C15"/>
  <c r="E9"/>
  <c r="O107" i="18"/>
  <c r="N107"/>
  <c r="O318"/>
  <c r="N318"/>
  <c r="P110"/>
  <c r="P107"/>
  <c r="H41" i="19"/>
  <c r="E81"/>
  <c r="F230" i="18"/>
  <c r="H281"/>
  <c r="H78" i="19" l="1"/>
  <c r="E37"/>
  <c r="D37"/>
  <c r="G332" i="18"/>
  <c r="G335"/>
  <c r="C116"/>
  <c r="F330"/>
  <c r="H330" s="1"/>
  <c r="H332"/>
  <c r="H335"/>
  <c r="H331"/>
  <c r="E316"/>
  <c r="D316"/>
  <c r="F316"/>
  <c r="G316" s="1"/>
  <c r="G317"/>
  <c r="G320"/>
  <c r="H317"/>
  <c r="H345"/>
  <c r="G345"/>
  <c r="F123"/>
  <c r="H123" s="1"/>
  <c r="G204"/>
  <c r="H190"/>
  <c r="H194"/>
  <c r="H189"/>
  <c r="F159"/>
  <c r="G306"/>
  <c r="G62"/>
  <c r="H62"/>
  <c r="H59"/>
  <c r="G59"/>
  <c r="G53"/>
  <c r="H53"/>
  <c r="H51"/>
  <c r="G51"/>
  <c r="D249"/>
  <c r="H117"/>
  <c r="H163"/>
  <c r="C159"/>
  <c r="H306"/>
  <c r="G163"/>
  <c r="H168"/>
  <c r="G295"/>
  <c r="G230"/>
  <c r="H295"/>
  <c r="G124"/>
  <c r="H143"/>
  <c r="G160"/>
  <c r="H128"/>
  <c r="F249"/>
  <c r="G255"/>
  <c r="H94"/>
  <c r="H39"/>
  <c r="G121"/>
  <c r="H135"/>
  <c r="G250"/>
  <c r="E46" i="19"/>
  <c r="H124" i="18"/>
  <c r="G101"/>
  <c r="H172"/>
  <c r="G224"/>
  <c r="H121"/>
  <c r="H155"/>
  <c r="H203"/>
  <c r="E116"/>
  <c r="G119"/>
  <c r="G18"/>
  <c r="H18"/>
  <c r="D159"/>
  <c r="G203"/>
  <c r="G96"/>
  <c r="G39"/>
  <c r="H41"/>
  <c r="H43"/>
  <c r="H103"/>
  <c r="G215"/>
  <c r="H215"/>
  <c r="H224"/>
  <c r="H231"/>
  <c r="G271"/>
  <c r="G281"/>
  <c r="G357"/>
  <c r="G358"/>
  <c r="H383"/>
  <c r="H411"/>
  <c r="H432"/>
  <c r="H433"/>
  <c r="H86"/>
  <c r="G94"/>
  <c r="H29"/>
  <c r="G86"/>
  <c r="H101"/>
  <c r="G9"/>
  <c r="G135"/>
  <c r="G155"/>
  <c r="G168"/>
  <c r="H204"/>
  <c r="D203"/>
  <c r="H208"/>
  <c r="H250"/>
  <c r="C249"/>
  <c r="H259"/>
  <c r="H261"/>
  <c r="H267"/>
  <c r="E73"/>
  <c r="H73" s="1"/>
  <c r="H23"/>
  <c r="H9"/>
  <c r="H96"/>
  <c r="G103"/>
  <c r="G117"/>
  <c r="D116"/>
  <c r="H119"/>
  <c r="G128"/>
  <c r="C154"/>
  <c r="G154" s="1"/>
  <c r="H160"/>
  <c r="G172"/>
  <c r="G208"/>
  <c r="H230"/>
  <c r="H253"/>
  <c r="H255"/>
  <c r="G261"/>
  <c r="H357"/>
  <c r="H358"/>
  <c r="G383"/>
  <c r="G411"/>
  <c r="G415"/>
  <c r="G432"/>
  <c r="G433"/>
  <c r="E159"/>
  <c r="D258"/>
  <c r="G270"/>
  <c r="H154"/>
  <c r="C309"/>
  <c r="G309" s="1"/>
  <c r="G305"/>
  <c r="E309"/>
  <c r="H309" s="1"/>
  <c r="H305"/>
  <c r="G315"/>
  <c r="H315"/>
  <c r="G88"/>
  <c r="H88"/>
  <c r="H74"/>
  <c r="F116"/>
  <c r="F240"/>
  <c r="G253"/>
  <c r="F258"/>
  <c r="H265"/>
  <c r="G267"/>
  <c r="E270"/>
  <c r="F364"/>
  <c r="C364"/>
  <c r="E38"/>
  <c r="E45" s="1"/>
  <c r="D38"/>
  <c r="D45" s="1"/>
  <c r="G41"/>
  <c r="C38"/>
  <c r="C45" s="1"/>
  <c r="F38"/>
  <c r="F45" s="1"/>
  <c r="H32"/>
  <c r="G32"/>
  <c r="C74"/>
  <c r="G74" s="1"/>
  <c r="G29"/>
  <c r="C73"/>
  <c r="G73" s="1"/>
  <c r="G23"/>
  <c r="E12"/>
  <c r="H12" s="1"/>
  <c r="D72"/>
  <c r="C12"/>
  <c r="D46" i="19"/>
  <c r="H30"/>
  <c r="F77"/>
  <c r="H77" s="1"/>
  <c r="G59"/>
  <c r="H59"/>
  <c r="H52"/>
  <c r="G47"/>
  <c r="G43"/>
  <c r="G12"/>
  <c r="H9"/>
  <c r="H47"/>
  <c r="G71"/>
  <c r="H91"/>
  <c r="G96"/>
  <c r="G82"/>
  <c r="G78"/>
  <c r="C46"/>
  <c r="G52"/>
  <c r="H71"/>
  <c r="F46"/>
  <c r="G46" s="1"/>
  <c r="G77"/>
  <c r="H15"/>
  <c r="H12"/>
  <c r="G9"/>
  <c r="G19"/>
  <c r="G41"/>
  <c r="H43"/>
  <c r="G69"/>
  <c r="H88"/>
  <c r="G81"/>
  <c r="H81"/>
  <c r="G87"/>
  <c r="D86"/>
  <c r="C86"/>
  <c r="E87"/>
  <c r="E86" s="1"/>
  <c r="G37"/>
  <c r="H37"/>
  <c r="G15"/>
  <c r="G38"/>
  <c r="G91"/>
  <c r="H69"/>
  <c r="H38"/>
  <c r="H82"/>
  <c r="G88"/>
  <c r="F90"/>
  <c r="G330" i="18" l="1"/>
  <c r="H316"/>
  <c r="H159"/>
  <c r="G123"/>
  <c r="G159"/>
  <c r="H249"/>
  <c r="G298"/>
  <c r="H298"/>
  <c r="G249"/>
  <c r="G183"/>
  <c r="H183"/>
  <c r="G280"/>
  <c r="H280"/>
  <c r="F243"/>
  <c r="H234"/>
  <c r="G234"/>
  <c r="G364"/>
  <c r="H364"/>
  <c r="H258"/>
  <c r="G258"/>
  <c r="H116"/>
  <c r="G116"/>
  <c r="D396"/>
  <c r="H38"/>
  <c r="G38"/>
  <c r="H45"/>
  <c r="H77"/>
  <c r="G77"/>
  <c r="G45"/>
  <c r="E72"/>
  <c r="H72" s="1"/>
  <c r="H105"/>
  <c r="G105"/>
  <c r="C72"/>
  <c r="G72" s="1"/>
  <c r="G12"/>
  <c r="D101" i="19"/>
  <c r="H46"/>
  <c r="G30"/>
  <c r="H90"/>
  <c r="G90"/>
  <c r="H87"/>
  <c r="F86"/>
  <c r="C396" i="18" l="1"/>
  <c r="G106"/>
  <c r="H106"/>
  <c r="H279"/>
  <c r="F288"/>
  <c r="G279"/>
  <c r="G273"/>
  <c r="H273"/>
  <c r="G148"/>
  <c r="H148"/>
  <c r="H86" i="19"/>
  <c r="G86"/>
  <c r="F101"/>
  <c r="H288" i="18" l="1"/>
  <c r="G288"/>
  <c r="H366"/>
  <c r="F396"/>
  <c r="G366"/>
  <c r="G101" i="19"/>
  <c r="H101"/>
  <c r="H396" i="18" l="1"/>
  <c r="G396"/>
</calcChain>
</file>

<file path=xl/sharedStrings.xml><?xml version="1.0" encoding="utf-8"?>
<sst xmlns="http://schemas.openxmlformats.org/spreadsheetml/2006/main" count="738" uniqueCount="256">
  <si>
    <t>Opći prihodi i primici</t>
  </si>
  <si>
    <t>Prihodi za posebne namjene</t>
  </si>
  <si>
    <t>Pomoći</t>
  </si>
  <si>
    <t>Naziv računa</t>
  </si>
  <si>
    <t xml:space="preserve"> Procjena 2005.</t>
  </si>
  <si>
    <t xml:space="preserve"> Procjena 2006.</t>
  </si>
  <si>
    <t>UKUPNO A/Tpr./Kpr.</t>
  </si>
  <si>
    <t>Rashodi za zaposlene</t>
  </si>
  <si>
    <t>Plaće</t>
  </si>
  <si>
    <t xml:space="preserve">Ostali rashodi za zaposlene </t>
  </si>
  <si>
    <t>Doprinosi na plaće</t>
  </si>
  <si>
    <t>Materijalni rashodi</t>
  </si>
  <si>
    <t>Naknade troškova zaposlenima</t>
  </si>
  <si>
    <t>Naknade za prijevoz, za rad na terenu i odvojeni život</t>
  </si>
  <si>
    <t>Rashodi za materijal i energiju</t>
  </si>
  <si>
    <t>Uredski materijal i ostali materijalni rashodi</t>
  </si>
  <si>
    <t>Rashodi za usluge</t>
  </si>
  <si>
    <t>Ostale usluge</t>
  </si>
  <si>
    <t>Ostali nespomenuti rashodi poslovanja</t>
  </si>
  <si>
    <t>Financijski rashodi</t>
  </si>
  <si>
    <t>Ostali financijski rashodi</t>
  </si>
  <si>
    <t>Postrojenja i oprema</t>
  </si>
  <si>
    <t>Rashodi za nabavu proizvedene dugotrajne imovine</t>
  </si>
  <si>
    <t xml:space="preserve">Naknade troškova osobama izvan radnog odnosa </t>
  </si>
  <si>
    <t xml:space="preserve">RASHODI PO IZVORIMA FINANCIRANJA </t>
  </si>
  <si>
    <t xml:space="preserve">Vlastiti prihodi </t>
  </si>
  <si>
    <t xml:space="preserve">Pomoći </t>
  </si>
  <si>
    <t>RASHODI I IZDACI</t>
  </si>
  <si>
    <t>PRIHODI I PRIMICI</t>
  </si>
  <si>
    <t xml:space="preserve">Račun prihoda/
primitka </t>
  </si>
  <si>
    <t>Vlastiti prihodi - preneseni višak</t>
  </si>
  <si>
    <t>Prihodi za posebne namjene- preneseni višak</t>
  </si>
  <si>
    <t xml:space="preserve">Izvor financiranja 5 Pomoći </t>
  </si>
  <si>
    <t>Pomoći iz inozemstva i od subjekata unutar općeg proračuna</t>
  </si>
  <si>
    <t>UKUPNO Izvor financiranja Pomoći</t>
  </si>
  <si>
    <t xml:space="preserve">Izvor financiranja 1 Opći prihodi i primici </t>
  </si>
  <si>
    <t>Prihodi iz nadležnog proračuna i od HZZO-a temeljem ugovornih obveza</t>
  </si>
  <si>
    <t>Prihodi iz nadležnog proračuna za financiranje rashoda poslovanja</t>
  </si>
  <si>
    <t>Prihodi iz nadležnog proračuna za financiranje rashoda za nabavu nefinancijske imovine</t>
  </si>
  <si>
    <t>UKUPNO Izvor financiranja Opći prihodi i primici</t>
  </si>
  <si>
    <t>Izvor financiranja 3 Vlastiti prihodi</t>
  </si>
  <si>
    <t>UKUPNO Izvor financiranja Vlastiti prihodi</t>
  </si>
  <si>
    <t>Prihodi od prodaje proizvoda i robe te pruženih usluga</t>
  </si>
  <si>
    <t>Prihodi od prodaje proizvoda i robe te pruženih usluga i prihodi od donacija</t>
  </si>
  <si>
    <t>Izvor financiranja 93 Vlastiti prihodi - preneseni višak</t>
  </si>
  <si>
    <t>Višak/manjak prihoda</t>
  </si>
  <si>
    <t xml:space="preserve">Višak prihoda poslovanja </t>
  </si>
  <si>
    <t xml:space="preserve">Izvor financiranja 4 Prihodi za posebne namjene </t>
  </si>
  <si>
    <t>Prihodi po posebnim propisima</t>
  </si>
  <si>
    <t>Sufinanciranje cijene usluge, participacije i slično</t>
  </si>
  <si>
    <t>UKUPNO Izvor financiranja Vlastiti prihodi - preneseni višak</t>
  </si>
  <si>
    <t>Izvor financiranja 94 Prihodi za posebne namjene - preneseni višak</t>
  </si>
  <si>
    <t>UKUPNO Izvor financiranja Prihodi za posebne namjene - preneseni višak</t>
  </si>
  <si>
    <t>Pomoći proračunskim korisnicima iz proračuna koji im nije nadležan</t>
  </si>
  <si>
    <t>Izvor financiranja 95 Pomoći - preneseni višak</t>
  </si>
  <si>
    <t>Sveukupno rashodi</t>
  </si>
  <si>
    <t>Sveukupno prihodi</t>
  </si>
  <si>
    <t>Sveukupno prihodi + preneseni višak</t>
  </si>
  <si>
    <t xml:space="preserve">PRIHODI </t>
  </si>
  <si>
    <t xml:space="preserve">Opći prihodi i primici </t>
  </si>
  <si>
    <t>RASHODI</t>
  </si>
  <si>
    <t>3</t>
  </si>
  <si>
    <t xml:space="preserve">4 </t>
  </si>
  <si>
    <t xml:space="preserve">Prihodi za posebne namjene </t>
  </si>
  <si>
    <t xml:space="preserve">5 </t>
  </si>
  <si>
    <t xml:space="preserve">Ukupni prihodi </t>
  </si>
  <si>
    <t>Ukupni rashodi</t>
  </si>
  <si>
    <t>Oznaka IF</t>
  </si>
  <si>
    <t xml:space="preserve">Naziv izvora financiranja </t>
  </si>
  <si>
    <t xml:space="preserve">Pomoći - preneseni višak </t>
  </si>
  <si>
    <t xml:space="preserve">KORIŠTENJE PRENESENOG VIŠKA </t>
  </si>
  <si>
    <t xml:space="preserve">Rashodi za usluge </t>
  </si>
  <si>
    <t xml:space="preserve">PREGLED UKUPNIH PRIHODA I RASHODA PO IZVORIMA FINANCIRANJA </t>
  </si>
  <si>
    <t>UKUPNO Izvor financiranja Prihodi za posebne namjene</t>
  </si>
  <si>
    <t xml:space="preserve">Ostvarenje/
izvršenje 2019. </t>
  </si>
  <si>
    <t>Indeks</t>
  </si>
  <si>
    <t>6=5/2*100</t>
  </si>
  <si>
    <t>7=5/4*100</t>
  </si>
  <si>
    <t>Račun rashoda/
izdatka</t>
  </si>
  <si>
    <t>Izvor financiranja 4 Prihodi za posebne namjene</t>
  </si>
  <si>
    <t>Izvor financiranja  93 Vlastiti prihodi - višak</t>
  </si>
  <si>
    <t>Izvor financiranja  1 Opći prihodi i primici</t>
  </si>
  <si>
    <t>Izvor financiranja 94 Prihodi za posebne namjene - višak</t>
  </si>
  <si>
    <t xml:space="preserve">Izvor financiranja  3 Vlastiti prihodi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</si>
  <si>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</si>
  <si>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</si>
  <si>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</si>
  <si>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</si>
  <si>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</si>
  <si>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</si>
  <si>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</si>
  <si>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</si>
  <si>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</si>
  <si>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</si>
  <si>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</si>
  <si>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</si>
  <si>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</si>
  <si>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</si>
  <si>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</si>
  <si>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</si>
  <si>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</si>
  <si>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</si>
  <si>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</si>
  <si>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</si>
  <si>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</si>
  <si>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3293</t>
  </si>
  <si>
    <t>Reprezentacija</t>
  </si>
  <si>
    <t>Pristojbe i naknade</t>
  </si>
  <si>
    <t>3299</t>
  </si>
  <si>
    <t>3431</t>
  </si>
  <si>
    <t>Bankarske usluge i usluge platnog prometa</t>
  </si>
  <si>
    <t>4221</t>
  </si>
  <si>
    <t>Uredska oprema i namještaj</t>
  </si>
  <si>
    <t xml:space="preserve">RAZLIKA </t>
  </si>
  <si>
    <t xml:space="preserve">RAZLIKA  </t>
  </si>
  <si>
    <t xml:space="preserve">UKUPNO PRIHODI </t>
  </si>
  <si>
    <t xml:space="preserve">PRIHODI PO IZVORIMA FINANCIRANJA </t>
  </si>
  <si>
    <t>Ukupno</t>
  </si>
  <si>
    <t>UKUPNO RASHODI</t>
  </si>
  <si>
    <t>PO EKONOMSKOJ KLASIFIKACIJI</t>
  </si>
  <si>
    <t xml:space="preserve">POKRIĆE MANJKA </t>
  </si>
  <si>
    <t>Izvor financiranja 91 Opći prihodi i primici - manjak</t>
  </si>
  <si>
    <t xml:space="preserve">Rezultat poslovanja </t>
  </si>
  <si>
    <t xml:space="preserve">Manjak prihoda od nefinacijske imovine </t>
  </si>
  <si>
    <t xml:space="preserve">Sveukupno rashodi + pokriće manjka </t>
  </si>
  <si>
    <t xml:space="preserve">IZVJEŠTAJ O IZVRŠENJU FINANCIJSKOG PLANA </t>
  </si>
  <si>
    <t>Ostali nespomenuti prihodi po posebnim propisima</t>
  </si>
  <si>
    <t xml:space="preserve">Donacije od pravnih i fizičkih osoba </t>
  </si>
  <si>
    <t>Pomoći proračunu iz drugih proračuna</t>
  </si>
  <si>
    <t>Stručno usavršavanje zaposlenika</t>
  </si>
  <si>
    <t>Ostale naknade troškova zaposlenima</t>
  </si>
  <si>
    <t>Materijal i sirovine</t>
  </si>
  <si>
    <t>Sitni inventar i auto gume</t>
  </si>
  <si>
    <t>Službena, radna i zaštitna odjeća i obuća</t>
  </si>
  <si>
    <t>Zakuonine i najamnine</t>
  </si>
  <si>
    <t>Zdravstvene i veterinarske usluge</t>
  </si>
  <si>
    <t>Intelektualne i osobne usluge</t>
  </si>
  <si>
    <t>Članarine i norme</t>
  </si>
  <si>
    <t>Knjige,umjetnička djela i ostale izložb.vrijednosti</t>
  </si>
  <si>
    <t>Knjige</t>
  </si>
  <si>
    <t>Sportska i glazbena oprema</t>
  </si>
  <si>
    <t>Rashodi za nabavu neproizvedenedugotrajne imovine</t>
  </si>
  <si>
    <t>Nematerijalna imovina</t>
  </si>
  <si>
    <t>Licence</t>
  </si>
  <si>
    <t>Zatezne kamate</t>
  </si>
  <si>
    <t xml:space="preserve">Naknade građanima i kućanstvima </t>
  </si>
  <si>
    <t>Ostale naknade građanima i kućanstvim aiz proračuna</t>
  </si>
  <si>
    <t>Naknade građanima i kućanstvima u naravi</t>
  </si>
  <si>
    <t>Tekuće pomoći proračunu iz drugih proračuna</t>
  </si>
  <si>
    <t>Prihodi od pruženih usluga</t>
  </si>
  <si>
    <t xml:space="preserve">Prihodi od prodaje proizvoda i robe </t>
  </si>
  <si>
    <t>Materijal i dijelovi za tekuće i investicijsko održ.</t>
  </si>
  <si>
    <t>Sitni inventar</t>
  </si>
  <si>
    <t>Usluge telefona,pošte i prijevoza</t>
  </si>
  <si>
    <t>Zakupnine i najamnine</t>
  </si>
  <si>
    <t>Namirnice</t>
  </si>
  <si>
    <t>Rashodi za nabavu proizv.dugotrajne imovine</t>
  </si>
  <si>
    <t>Knjige,umjetnička djela</t>
  </si>
  <si>
    <t>Bankarske usluge</t>
  </si>
  <si>
    <t>Naknade građanima i kućanstvima na temelju osiguranja i druge naknade</t>
  </si>
  <si>
    <t>Ostale naknade građanima i kućanstvima iz proračuna</t>
  </si>
  <si>
    <t>Postrjenja i oprema</t>
  </si>
  <si>
    <t>Rashodi za nabavu nefinancijske imovine</t>
  </si>
  <si>
    <t>Plaće (bruto)</t>
  </si>
  <si>
    <t>Ostali rashodi za zaposlene</t>
  </si>
  <si>
    <t>Doprinosi za obv.osig.u slučaju nezaposlenosti</t>
  </si>
  <si>
    <t>Naknade građanima i kućanstvima iz proračuna</t>
  </si>
  <si>
    <t>Ostale naknade građanima i kućanstvima iz prorač.</t>
  </si>
  <si>
    <t>Uredski namještaj i oprema</t>
  </si>
  <si>
    <t>Izvorni plan 2020</t>
  </si>
  <si>
    <t>Tekući plan 2020</t>
  </si>
  <si>
    <t xml:space="preserve">Ostvarenje/
izvršenje 2020. </t>
  </si>
  <si>
    <t>Naknade građanima i kućastvima u novcu</t>
  </si>
  <si>
    <t>Naknade građaima i i kućanstvima iz EU sredstava</t>
  </si>
  <si>
    <r>
      <t xml:space="preserve">IZVJEŠTAJ O IZVRŠENJU FINANCIJSKOG PLANA 
</t>
    </r>
    <r>
      <rPr>
        <b/>
        <sz val="16"/>
        <color indexed="10"/>
        <rFont val="Times New Roman"/>
        <family val="1"/>
        <charset val="238"/>
      </rPr>
      <t>PO PROGRAMSKOJ, EKONOMSKOJ I IZVORIMA FINANCIRANJA</t>
    </r>
  </si>
  <si>
    <t>PROGRAM ____________</t>
  </si>
  <si>
    <t>Aktivnost (redovna djelatnost)</t>
  </si>
  <si>
    <t xml:space="preserve">Opremanje </t>
  </si>
  <si>
    <t>Ostali prihodi za posebne namjene</t>
  </si>
  <si>
    <t>Prihodi od financijske imovine</t>
  </si>
  <si>
    <t>prihodi od prodaje prijevoznih sredstava</t>
  </si>
  <si>
    <t>Prihodi od prodaje građev.objekata</t>
  </si>
  <si>
    <t>Pomoći proračunskim korisnicima iz proračuna JLPkoji im nije nadležan</t>
  </si>
  <si>
    <t>Tekuće pomoći iz državnog proračuna proračunskim korisnicima</t>
  </si>
  <si>
    <t>Usluge promidžbe i informiranja</t>
  </si>
  <si>
    <t>Premije osiguranja</t>
  </si>
  <si>
    <t>Instrumenti,uređaji i strojevi</t>
  </si>
  <si>
    <t>Uređaji,strojevi i oprema za ostale namjene</t>
  </si>
  <si>
    <t>Prijevozna sredstva u cestovnom prometu</t>
  </si>
  <si>
    <t>Ulaganja u računalne programe</t>
  </si>
  <si>
    <t>Tekući prijenosi između prorač.korisnika istog proračuna temeljem prijenosa EU sredstava</t>
  </si>
  <si>
    <t>Prihodi od imovine</t>
  </si>
  <si>
    <t>Prihodi od prodaj proizv.dugotr.imovine</t>
  </si>
  <si>
    <t>Kapitalne pomoći iz državnog proračuna prorač.korisn. iz proračuna koji im nije nadležan</t>
  </si>
  <si>
    <t>Kapitalne pomoćiprorač.korisnicima iz proračuna JLPkoji im nije nadležan</t>
  </si>
  <si>
    <t>Plaće za prekovremeni rad</t>
  </si>
  <si>
    <t>Oprema za održavanje i zaštitu</t>
  </si>
  <si>
    <t>Tekuće donacije</t>
  </si>
  <si>
    <t>Prijenosi između prorač.korisnika istog proračuna</t>
  </si>
  <si>
    <t>Stambeni objekti</t>
  </si>
  <si>
    <t>Vlastiti prihodi i prihodi od donacija</t>
  </si>
  <si>
    <t>Prihod od imovine</t>
  </si>
  <si>
    <t>Prihod od prodaje nefinancijske imovine</t>
  </si>
  <si>
    <t>Doprinosi za obvezno zdravst.osiguranje</t>
  </si>
  <si>
    <t>Doprinosi za obvezno zdrvstveno osiguranje</t>
  </si>
  <si>
    <t>Materijal i dijelovi za tekuće i investic.održavanje</t>
  </si>
  <si>
    <t>Službena,radna i zaštitna odjeća i obuća</t>
  </si>
  <si>
    <t>Oprema za održavanj i zaštitu</t>
  </si>
  <si>
    <t>Naknade troškova osobama izvan radnog odnosa</t>
  </si>
  <si>
    <t>Naknadetroškova osobama izvan rad.odnosa</t>
  </si>
  <si>
    <t>Ostali nespomnuti rashodi poslovanja</t>
  </si>
  <si>
    <t>Izvor financiranja 6 Donacije</t>
  </si>
  <si>
    <t>Službena,radna i zaštita odjeća i obuća</t>
  </si>
  <si>
    <t>Rashodi poslovanja</t>
  </si>
  <si>
    <t>Naknade građanima i kućanstvima u novcu</t>
  </si>
  <si>
    <t>Ostale naknade građanima i kućanstvima</t>
  </si>
  <si>
    <t>M Osiguravanje uvjeta rada</t>
  </si>
  <si>
    <t>Naknade za prijevoz, za rad na terenu</t>
  </si>
  <si>
    <t>Naknade građanima i kućanstvima i druge nakn.</t>
  </si>
  <si>
    <t>Ostale naknade građanima i kućantvima</t>
  </si>
  <si>
    <t>Izvor financiranja7 Prihodi od prodaje  nefinancijske imovine</t>
  </si>
  <si>
    <t>Stručno usavršavanje</t>
  </si>
  <si>
    <t>Usluge telefon,pošte i prijevoza</t>
  </si>
  <si>
    <t>Ostali nespomenuti rashodi</t>
  </si>
  <si>
    <t>Ostali nespomeuti rashodi poslovanja</t>
  </si>
  <si>
    <t>Prijevozna sredstva</t>
  </si>
  <si>
    <t>Nematerijalna proizvedena imovina</t>
  </si>
  <si>
    <t>Nematerijalna proizvdena imovina</t>
  </si>
  <si>
    <t>ranja 3 Prihod od imovine</t>
  </si>
  <si>
    <t>Kamate na oročena sredstva i depozite po viđenju</t>
  </si>
  <si>
    <t>UKUPNO Izvor financiranja Prihodi od imovine</t>
  </si>
  <si>
    <t>ranja 7 Prihod od prodaje nefinancijske imovine</t>
  </si>
  <si>
    <t>Prihod i od prodaje nefinancijske imovine</t>
  </si>
  <si>
    <t>UKUPNO Izvor financiranja Prihodi od prodaje nefin.im.</t>
  </si>
  <si>
    <t>Tekući prijenosi između proračunskih korisnika istog proračuna temeljem prijenosa EU sredstava</t>
  </si>
  <si>
    <t>Rashodi za materijal i usluge</t>
  </si>
  <si>
    <t>Materijal i dijelovi za tekuće i invest.održavanje</t>
  </si>
  <si>
    <t>Rashodi zausluge</t>
  </si>
  <si>
    <t>Donacije</t>
  </si>
  <si>
    <t>6</t>
  </si>
  <si>
    <t>Prihod od donacija</t>
  </si>
  <si>
    <t>PRIHODI</t>
  </si>
  <si>
    <t>RAZLIKA</t>
  </si>
  <si>
    <t>7</t>
  </si>
  <si>
    <t>Prihodi od prodaje nefinancijske imovine</t>
  </si>
  <si>
    <t>8</t>
  </si>
  <si>
    <t>Izvor  financiranja 93 Vlastiti prihodi</t>
  </si>
  <si>
    <t>izvor financiranja 5 Pomoći</t>
  </si>
  <si>
    <t>Izvor financiranja 7 Prihodi od prodaje nefinancijske imovine</t>
  </si>
  <si>
    <t>Pomoći proračun,korisnicima iz proračuna kojiim nije nadležan</t>
  </si>
  <si>
    <t>ŽELJEZNIČKA TEHNIČKA ŠKOLA MORAVICE</t>
  </si>
  <si>
    <t>Moravice, 18.02.2021.</t>
  </si>
  <si>
    <t>Ravnatelj</t>
  </si>
  <si>
    <t>Borivoj Dokmanović,dipl.ing.</t>
  </si>
  <si>
    <t>Moravice,18.02.2021.</t>
  </si>
  <si>
    <t>Uređaji,strojevi i opem za ostale namjene</t>
  </si>
</sst>
</file>

<file path=xl/styles.xml><?xml version="1.0" encoding="utf-8"?>
<styleSheet xmlns="http://schemas.openxmlformats.org/spreadsheetml/2006/main">
  <fonts count="29">
    <font>
      <sz val="10"/>
      <name val="Arial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i/>
      <sz val="16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sz val="10"/>
      <name val="Arial"/>
      <family val="2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i/>
      <sz val="11"/>
      <name val="Calibri"/>
      <family val="2"/>
      <charset val="238"/>
      <scheme val="minor"/>
    </font>
    <font>
      <b/>
      <sz val="11"/>
      <color rgb="FF000000"/>
      <name val="Times New Roman"/>
      <family val="1"/>
    </font>
    <font>
      <b/>
      <i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6"/>
      <color rgb="FF000000"/>
      <name val="Times New Roman"/>
      <family val="1"/>
    </font>
    <font>
      <b/>
      <i/>
      <sz val="16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name val="Times New Roman"/>
      <family val="1"/>
      <charset val="238"/>
    </font>
    <font>
      <sz val="1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392">
    <xf numFmtId="0" fontId="0" fillId="0" borderId="0" xfId="0"/>
    <xf numFmtId="3" fontId="19" fillId="0" borderId="0" xfId="0" applyNumberFormat="1" applyFont="1" applyBorder="1" applyAlignment="1">
      <alignment vertical="center"/>
    </xf>
    <xf numFmtId="0" fontId="20" fillId="0" borderId="0" xfId="0" applyFont="1" applyAlignment="1">
      <alignment vertical="center" wrapText="1"/>
    </xf>
    <xf numFmtId="3" fontId="5" fillId="0" borderId="0" xfId="0" applyNumberFormat="1" applyFont="1"/>
    <xf numFmtId="49" fontId="6" fillId="0" borderId="0" xfId="0" applyNumberFormat="1" applyFont="1"/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3" fontId="5" fillId="0" borderId="0" xfId="0" applyNumberFormat="1" applyFont="1" applyBorder="1"/>
    <xf numFmtId="3" fontId="6" fillId="0" borderId="3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/>
    <xf numFmtId="0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 wrapText="1"/>
    </xf>
    <xf numFmtId="3" fontId="4" fillId="0" borderId="0" xfId="0" quotePrefix="1" applyNumberFormat="1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horizontal="right"/>
    </xf>
    <xf numFmtId="3" fontId="4" fillId="0" borderId="0" xfId="0" applyNumberFormat="1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3" fontId="7" fillId="0" borderId="5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0" xfId="0" applyFont="1"/>
    <xf numFmtId="3" fontId="5" fillId="0" borderId="0" xfId="0" applyNumberFormat="1" applyFont="1" applyAlignment="1">
      <alignment horizontal="left"/>
    </xf>
    <xf numFmtId="3" fontId="4" fillId="0" borderId="0" xfId="0" quotePrefix="1" applyNumberFormat="1" applyFont="1" applyBorder="1" applyAlignment="1">
      <alignment horizontal="left"/>
    </xf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right" vertical="center"/>
    </xf>
    <xf numFmtId="3" fontId="6" fillId="0" borderId="0" xfId="0" applyNumberFormat="1" applyFont="1" applyBorder="1"/>
    <xf numFmtId="3" fontId="6" fillId="0" borderId="0" xfId="0" applyNumberFormat="1" applyFont="1" applyBorder="1" applyAlignment="1">
      <alignment vertical="center"/>
    </xf>
    <xf numFmtId="0" fontId="6" fillId="0" borderId="0" xfId="0" quotePrefix="1" applyNumberFormat="1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left" vertical="center"/>
    </xf>
    <xf numFmtId="3" fontId="7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vertical="center"/>
    </xf>
    <xf numFmtId="3" fontId="5" fillId="0" borderId="0" xfId="0" applyNumberFormat="1" applyFont="1" applyAlignment="1">
      <alignment horizontal="center"/>
    </xf>
    <xf numFmtId="3" fontId="7" fillId="0" borderId="0" xfId="0" applyNumberFormat="1" applyFont="1"/>
    <xf numFmtId="49" fontId="6" fillId="0" borderId="0" xfId="0" quotePrefix="1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3" fontId="1" fillId="0" borderId="0" xfId="0" applyNumberFormat="1" applyFont="1" applyBorder="1"/>
    <xf numFmtId="3" fontId="1" fillId="0" borderId="0" xfId="0" quotePrefix="1" applyNumberFormat="1" applyFont="1" applyBorder="1" applyAlignment="1">
      <alignment wrapText="1"/>
    </xf>
    <xf numFmtId="3" fontId="2" fillId="0" borderId="0" xfId="0" applyNumberFormat="1" applyFont="1" applyBorder="1"/>
    <xf numFmtId="3" fontId="2" fillId="0" borderId="0" xfId="0" applyNumberFormat="1" applyFont="1" applyFill="1" applyBorder="1"/>
    <xf numFmtId="3" fontId="2" fillId="0" borderId="8" xfId="0" applyNumberFormat="1" applyFont="1" applyBorder="1"/>
    <xf numFmtId="3" fontId="2" fillId="0" borderId="3" xfId="0" applyNumberFormat="1" applyFont="1" applyBorder="1"/>
    <xf numFmtId="3" fontId="9" fillId="0" borderId="0" xfId="0" applyNumberFormat="1" applyFont="1"/>
    <xf numFmtId="49" fontId="5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vertical="center"/>
    </xf>
    <xf numFmtId="0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vertical="center"/>
    </xf>
    <xf numFmtId="49" fontId="5" fillId="0" borderId="12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 wrapText="1"/>
    </xf>
    <xf numFmtId="3" fontId="7" fillId="0" borderId="11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3" fontId="7" fillId="0" borderId="11" xfId="0" applyNumberFormat="1" applyFont="1" applyBorder="1" applyAlignment="1">
      <alignment vertical="center"/>
    </xf>
    <xf numFmtId="3" fontId="2" fillId="0" borderId="0" xfId="0" quotePrefix="1" applyNumberFormat="1" applyFont="1" applyBorder="1" applyAlignment="1">
      <alignment horizontal="center"/>
    </xf>
    <xf numFmtId="49" fontId="6" fillId="0" borderId="0" xfId="0" quotePrefix="1" applyNumberFormat="1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quotePrefix="1" applyNumberFormat="1" applyFont="1" applyFill="1" applyBorder="1" applyAlignment="1">
      <alignment horizontal="center" vertical="center" wrapText="1"/>
    </xf>
    <xf numFmtId="3" fontId="1" fillId="0" borderId="0" xfId="0" quotePrefix="1" applyNumberFormat="1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3" fontId="10" fillId="0" borderId="3" xfId="0" quotePrefix="1" applyNumberFormat="1" applyFont="1" applyBorder="1" applyAlignment="1">
      <alignment horizontal="center" vertical="center" wrapText="1"/>
    </xf>
    <xf numFmtId="3" fontId="11" fillId="0" borderId="0" xfId="0" applyNumberFormat="1" applyFont="1"/>
    <xf numFmtId="3" fontId="10" fillId="0" borderId="14" xfId="0" quotePrefix="1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/>
    </xf>
    <xf numFmtId="3" fontId="12" fillId="0" borderId="0" xfId="0" applyNumberFormat="1" applyFont="1"/>
    <xf numFmtId="3" fontId="10" fillId="0" borderId="0" xfId="0" applyNumberFormat="1" applyFont="1"/>
    <xf numFmtId="3" fontId="4" fillId="0" borderId="0" xfId="0" applyNumberFormat="1" applyFont="1" applyAlignment="1">
      <alignment vertical="center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3" fontId="7" fillId="0" borderId="11" xfId="0" applyNumberFormat="1" applyFont="1" applyFill="1" applyBorder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6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vertical="center"/>
    </xf>
    <xf numFmtId="49" fontId="5" fillId="0" borderId="18" xfId="0" applyNumberFormat="1" applyFont="1" applyBorder="1" applyAlignment="1">
      <alignment vertical="center"/>
    </xf>
    <xf numFmtId="3" fontId="5" fillId="0" borderId="18" xfId="0" applyNumberFormat="1" applyFont="1" applyBorder="1" applyAlignment="1">
      <alignment horizontal="center" vertical="center"/>
    </xf>
    <xf numFmtId="3" fontId="6" fillId="0" borderId="0" xfId="0" quotePrefix="1" applyNumberFormat="1" applyFont="1" applyBorder="1" applyAlignment="1">
      <alignment horizontal="left" vertical="center"/>
    </xf>
    <xf numFmtId="3" fontId="6" fillId="0" borderId="0" xfId="0" quotePrefix="1" applyNumberFormat="1" applyFont="1" applyBorder="1" applyAlignment="1">
      <alignment horizontal="right" vertical="center"/>
    </xf>
    <xf numFmtId="3" fontId="2" fillId="0" borderId="3" xfId="0" quotePrefix="1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3" fontId="6" fillId="0" borderId="14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 wrapText="1"/>
    </xf>
    <xf numFmtId="3" fontId="10" fillId="0" borderId="19" xfId="0" quotePrefix="1" applyNumberFormat="1" applyFont="1" applyBorder="1" applyAlignment="1">
      <alignment horizontal="center" vertical="center" wrapText="1"/>
    </xf>
    <xf numFmtId="3" fontId="14" fillId="0" borderId="0" xfId="0" applyNumberFormat="1" applyFont="1"/>
    <xf numFmtId="3" fontId="14" fillId="0" borderId="5" xfId="0" applyNumberFormat="1" applyFont="1" applyBorder="1" applyAlignment="1">
      <alignment horizontal="right" vertical="center"/>
    </xf>
    <xf numFmtId="3" fontId="15" fillId="0" borderId="0" xfId="0" applyNumberFormat="1" applyFont="1"/>
    <xf numFmtId="3" fontId="15" fillId="0" borderId="5" xfId="0" applyNumberFormat="1" applyFont="1" applyBorder="1" applyAlignment="1">
      <alignment horizontal="right" vertical="center"/>
    </xf>
    <xf numFmtId="3" fontId="14" fillId="0" borderId="11" xfId="0" applyNumberFormat="1" applyFont="1" applyBorder="1" applyAlignment="1">
      <alignment horizontal="right" vertical="center"/>
    </xf>
    <xf numFmtId="0" fontId="14" fillId="0" borderId="4" xfId="0" applyNumberFormat="1" applyFont="1" applyBorder="1" applyAlignment="1">
      <alignment horizontal="left" vertical="center"/>
    </xf>
    <xf numFmtId="0" fontId="14" fillId="0" borderId="12" xfId="0" applyNumberFormat="1" applyFont="1" applyBorder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vertical="center" wrapText="1"/>
    </xf>
    <xf numFmtId="3" fontId="14" fillId="0" borderId="5" xfId="0" applyNumberFormat="1" applyFont="1" applyBorder="1" applyAlignment="1">
      <alignment horizontal="left" vertical="center" wrapText="1"/>
    </xf>
    <xf numFmtId="3" fontId="14" fillId="0" borderId="11" xfId="0" applyNumberFormat="1" applyFont="1" applyBorder="1" applyAlignment="1">
      <alignment horizontal="left" vertical="center" wrapText="1"/>
    </xf>
    <xf numFmtId="3" fontId="6" fillId="0" borderId="5" xfId="0" quotePrefix="1" applyNumberFormat="1" applyFont="1" applyBorder="1" applyAlignment="1">
      <alignment horizontal="left" vertical="center"/>
    </xf>
    <xf numFmtId="3" fontId="6" fillId="0" borderId="5" xfId="0" quotePrefix="1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vertical="center"/>
    </xf>
    <xf numFmtId="3" fontId="6" fillId="0" borderId="4" xfId="0" quotePrefix="1" applyNumberFormat="1" applyFont="1" applyBorder="1" applyAlignment="1">
      <alignment horizontal="center" vertical="center"/>
    </xf>
    <xf numFmtId="3" fontId="6" fillId="0" borderId="17" xfId="0" quotePrefix="1" applyNumberFormat="1" applyFont="1" applyBorder="1" applyAlignment="1">
      <alignment horizontal="center" vertical="center"/>
    </xf>
    <xf numFmtId="3" fontId="6" fillId="0" borderId="18" xfId="0" quotePrefix="1" applyNumberFormat="1" applyFont="1" applyBorder="1" applyAlignment="1">
      <alignment horizontal="right" vertical="center"/>
    </xf>
    <xf numFmtId="3" fontId="6" fillId="0" borderId="1" xfId="0" quotePrefix="1" applyNumberFormat="1" applyFont="1" applyBorder="1" applyAlignment="1">
      <alignment horizontal="center" vertical="center"/>
    </xf>
    <xf numFmtId="3" fontId="6" fillId="0" borderId="2" xfId="0" quotePrefix="1" applyNumberFormat="1" applyFont="1" applyBorder="1" applyAlignment="1">
      <alignment horizontal="lef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vertical="center"/>
    </xf>
    <xf numFmtId="0" fontId="7" fillId="0" borderId="11" xfId="0" applyFont="1" applyBorder="1" applyAlignment="1">
      <alignment horizontal="right" vertical="center" wrapText="1"/>
    </xf>
    <xf numFmtId="0" fontId="7" fillId="0" borderId="11" xfId="0" applyFont="1" applyFill="1" applyBorder="1" applyAlignment="1">
      <alignment horizontal="left" vertical="center" wrapText="1"/>
    </xf>
    <xf numFmtId="3" fontId="5" fillId="0" borderId="11" xfId="0" applyNumberFormat="1" applyFont="1" applyBorder="1" applyAlignment="1">
      <alignment horizontal="right"/>
    </xf>
    <xf numFmtId="0" fontId="7" fillId="0" borderId="12" xfId="0" applyFont="1" applyFill="1" applyBorder="1" applyAlignment="1">
      <alignment horizontal="center" vertical="center"/>
    </xf>
    <xf numFmtId="3" fontId="5" fillId="0" borderId="11" xfId="0" applyNumberFormat="1" applyFont="1" applyBorder="1" applyAlignment="1"/>
    <xf numFmtId="3" fontId="6" fillId="0" borderId="1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right" vertical="center"/>
    </xf>
    <xf numFmtId="3" fontId="17" fillId="0" borderId="0" xfId="0" applyNumberFormat="1" applyFont="1"/>
    <xf numFmtId="3" fontId="1" fillId="0" borderId="0" xfId="0" applyNumberFormat="1" applyFont="1" applyAlignment="1">
      <alignment horizontal="left" vertical="center"/>
    </xf>
    <xf numFmtId="3" fontId="6" fillId="0" borderId="0" xfId="0" quotePrefix="1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3" fontId="2" fillId="0" borderId="20" xfId="0" quotePrefix="1" applyNumberFormat="1" applyFont="1" applyBorder="1" applyAlignment="1">
      <alignment horizontal="center"/>
    </xf>
    <xf numFmtId="3" fontId="6" fillId="0" borderId="21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vertical="center" wrapText="1"/>
    </xf>
    <xf numFmtId="0" fontId="14" fillId="0" borderId="23" xfId="0" applyNumberFormat="1" applyFont="1" applyBorder="1" applyAlignment="1">
      <alignment horizontal="left" vertical="center"/>
    </xf>
    <xf numFmtId="3" fontId="14" fillId="0" borderId="0" xfId="0" applyNumberFormat="1" applyFont="1" applyBorder="1" applyAlignment="1">
      <alignment horizontal="left" vertical="center" wrapText="1"/>
    </xf>
    <xf numFmtId="3" fontId="14" fillId="0" borderId="0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right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3" fontId="7" fillId="0" borderId="0" xfId="0" applyNumberFormat="1" applyFont="1" applyBorder="1" applyAlignment="1">
      <alignment vertical="center"/>
    </xf>
    <xf numFmtId="3" fontId="6" fillId="2" borderId="2" xfId="0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right" vertical="center"/>
    </xf>
    <xf numFmtId="3" fontId="6" fillId="0" borderId="24" xfId="0" applyNumberFormat="1" applyFont="1" applyBorder="1" applyAlignment="1">
      <alignment horizontal="right" vertical="center"/>
    </xf>
    <xf numFmtId="3" fontId="6" fillId="0" borderId="25" xfId="0" applyNumberFormat="1" applyFont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3" fontId="6" fillId="3" borderId="5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 wrapText="1"/>
    </xf>
    <xf numFmtId="0" fontId="15" fillId="3" borderId="4" xfId="0" applyNumberFormat="1" applyFont="1" applyFill="1" applyBorder="1" applyAlignment="1">
      <alignment horizontal="left" vertical="center"/>
    </xf>
    <xf numFmtId="3" fontId="15" fillId="3" borderId="5" xfId="0" applyNumberFormat="1" applyFont="1" applyFill="1" applyBorder="1" applyAlignment="1">
      <alignment horizontal="left" vertical="center" wrapText="1"/>
    </xf>
    <xf numFmtId="3" fontId="15" fillId="3" borderId="5" xfId="0" applyNumberFormat="1" applyFont="1" applyFill="1" applyBorder="1" applyAlignment="1">
      <alignment horizontal="right" vertical="center"/>
    </xf>
    <xf numFmtId="3" fontId="14" fillId="3" borderId="5" xfId="0" applyNumberFormat="1" applyFont="1" applyFill="1" applyBorder="1" applyAlignment="1">
      <alignment horizontal="right" vertical="center"/>
    </xf>
    <xf numFmtId="0" fontId="15" fillId="2" borderId="16" xfId="0" applyNumberFormat="1" applyFont="1" applyFill="1" applyBorder="1" applyAlignment="1">
      <alignment horizontal="left" vertical="center"/>
    </xf>
    <xf numFmtId="3" fontId="15" fillId="2" borderId="7" xfId="0" applyNumberFormat="1" applyFont="1" applyFill="1" applyBorder="1" applyAlignment="1">
      <alignment horizontal="left" vertical="center" wrapText="1"/>
    </xf>
    <xf numFmtId="3" fontId="15" fillId="2" borderId="7" xfId="0" applyNumberFormat="1" applyFont="1" applyFill="1" applyBorder="1" applyAlignment="1">
      <alignment horizontal="right" vertical="center"/>
    </xf>
    <xf numFmtId="0" fontId="15" fillId="2" borderId="4" xfId="0" applyNumberFormat="1" applyFont="1" applyFill="1" applyBorder="1" applyAlignment="1">
      <alignment horizontal="left" vertical="center"/>
    </xf>
    <xf numFmtId="3" fontId="15" fillId="2" borderId="5" xfId="0" applyNumberFormat="1" applyFont="1" applyFill="1" applyBorder="1" applyAlignment="1">
      <alignment horizontal="left" vertical="center" wrapText="1"/>
    </xf>
    <xf numFmtId="3" fontId="15" fillId="2" borderId="5" xfId="0" applyNumberFormat="1" applyFont="1" applyFill="1" applyBorder="1" applyAlignment="1">
      <alignment horizontal="right" vertical="center"/>
    </xf>
    <xf numFmtId="3" fontId="14" fillId="2" borderId="5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15" fillId="3" borderId="23" xfId="0" applyNumberFormat="1" applyFont="1" applyFill="1" applyBorder="1" applyAlignment="1">
      <alignment horizontal="left" vertical="center"/>
    </xf>
    <xf numFmtId="3" fontId="15" fillId="3" borderId="0" xfId="0" applyNumberFormat="1" applyFont="1" applyFill="1" applyBorder="1" applyAlignment="1">
      <alignment horizontal="left" vertical="center" wrapText="1"/>
    </xf>
    <xf numFmtId="3" fontId="15" fillId="3" borderId="0" xfId="0" applyNumberFormat="1" applyFont="1" applyFill="1" applyBorder="1" applyAlignment="1">
      <alignment horizontal="right" vertical="center"/>
    </xf>
    <xf numFmtId="3" fontId="6" fillId="2" borderId="13" xfId="0" applyNumberFormat="1" applyFont="1" applyFill="1" applyBorder="1" applyAlignment="1">
      <alignment horizontal="right" vertical="center"/>
    </xf>
    <xf numFmtId="3" fontId="6" fillId="3" borderId="13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right" vertical="center"/>
    </xf>
    <xf numFmtId="3" fontId="6" fillId="3" borderId="24" xfId="0" applyNumberFormat="1" applyFont="1" applyFill="1" applyBorder="1" applyAlignment="1">
      <alignment horizontal="right" vertical="center"/>
    </xf>
    <xf numFmtId="3" fontId="6" fillId="3" borderId="25" xfId="0" applyNumberFormat="1" applyFont="1" applyFill="1" applyBorder="1" applyAlignment="1">
      <alignment horizontal="right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 vertical="center" wrapText="1"/>
    </xf>
    <xf numFmtId="0" fontId="15" fillId="3" borderId="23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left" vertical="center" wrapText="1"/>
    </xf>
    <xf numFmtId="3" fontId="15" fillId="3" borderId="0" xfId="0" applyNumberFormat="1" applyFont="1" applyFill="1" applyBorder="1" applyAlignment="1">
      <alignment horizontal="right" vertical="center" wrapText="1"/>
    </xf>
    <xf numFmtId="3" fontId="7" fillId="3" borderId="0" xfId="0" applyNumberFormat="1" applyFont="1" applyFill="1" applyBorder="1" applyAlignment="1">
      <alignment horizontal="right" vertical="center"/>
    </xf>
    <xf numFmtId="3" fontId="2" fillId="2" borderId="3" xfId="0" quotePrefix="1" applyNumberFormat="1" applyFont="1" applyFill="1" applyBorder="1" applyAlignment="1">
      <alignment horizontal="right" vertical="center"/>
    </xf>
    <xf numFmtId="3" fontId="6" fillId="0" borderId="15" xfId="0" applyNumberFormat="1" applyFont="1" applyBorder="1" applyAlignment="1">
      <alignment horizontal="right" vertical="center"/>
    </xf>
    <xf numFmtId="3" fontId="6" fillId="0" borderId="26" xfId="0" applyNumberFormat="1" applyFont="1" applyBorder="1" applyAlignment="1">
      <alignment horizontal="right" vertical="center"/>
    </xf>
    <xf numFmtId="49" fontId="21" fillId="0" borderId="0" xfId="0" applyNumberFormat="1" applyFont="1" applyAlignment="1">
      <alignment vertical="center"/>
    </xf>
    <xf numFmtId="49" fontId="22" fillId="0" borderId="0" xfId="0" applyNumberFormat="1" applyFont="1" applyAlignment="1">
      <alignment vertical="center"/>
    </xf>
    <xf numFmtId="3" fontId="6" fillId="2" borderId="15" xfId="0" applyNumberFormat="1" applyFont="1" applyFill="1" applyBorder="1" applyAlignment="1">
      <alignment horizontal="right" vertical="center"/>
    </xf>
    <xf numFmtId="3" fontId="6" fillId="2" borderId="26" xfId="0" applyNumberFormat="1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horizontal="right" vertical="center"/>
    </xf>
    <xf numFmtId="0" fontId="4" fillId="2" borderId="23" xfId="0" quotePrefix="1" applyNumberFormat="1" applyFont="1" applyFill="1" applyBorder="1" applyAlignment="1">
      <alignment horizontal="center" vertical="center" wrapText="1"/>
    </xf>
    <xf numFmtId="0" fontId="15" fillId="2" borderId="0" xfId="0" quotePrefix="1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3" fontId="7" fillId="2" borderId="0" xfId="0" applyNumberFormat="1" applyFont="1" applyFill="1" applyBorder="1" applyAlignment="1">
      <alignment horizontal="right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3" fontId="15" fillId="2" borderId="0" xfId="0" applyNumberFormat="1" applyFont="1" applyFill="1" applyBorder="1" applyAlignment="1">
      <alignment vertical="center"/>
    </xf>
    <xf numFmtId="3" fontId="15" fillId="2" borderId="0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vertical="center" wrapText="1"/>
    </xf>
    <xf numFmtId="0" fontId="7" fillId="3" borderId="2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 wrapText="1"/>
    </xf>
    <xf numFmtId="3" fontId="7" fillId="3" borderId="0" xfId="0" applyNumberFormat="1" applyFont="1" applyFill="1" applyBorder="1" applyAlignment="1">
      <alignment vertical="center"/>
    </xf>
    <xf numFmtId="3" fontId="21" fillId="0" borderId="0" xfId="0" applyNumberFormat="1" applyFont="1"/>
    <xf numFmtId="3" fontId="21" fillId="0" borderId="0" xfId="0" quotePrefix="1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2" fillId="0" borderId="0" xfId="0" applyNumberFormat="1" applyFont="1" applyAlignment="1">
      <alignment horizontal="left" vertical="center"/>
    </xf>
    <xf numFmtId="0" fontId="21" fillId="0" borderId="0" xfId="0" quotePrefix="1" applyNumberFormat="1" applyFont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 wrapText="1"/>
    </xf>
    <xf numFmtId="3" fontId="6" fillId="3" borderId="15" xfId="0" applyNumberFormat="1" applyFont="1" applyFill="1" applyBorder="1" applyAlignment="1">
      <alignment horizontal="right" vertical="center"/>
    </xf>
    <xf numFmtId="3" fontId="6" fillId="3" borderId="26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right" wrapText="1"/>
    </xf>
    <xf numFmtId="3" fontId="6" fillId="2" borderId="5" xfId="0" applyNumberFormat="1" applyFont="1" applyFill="1" applyBorder="1" applyAlignment="1">
      <alignment horizontal="right" wrapText="1"/>
    </xf>
    <xf numFmtId="3" fontId="14" fillId="2" borderId="0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center"/>
    </xf>
    <xf numFmtId="3" fontId="6" fillId="3" borderId="5" xfId="0" applyNumberFormat="1" applyFont="1" applyFill="1" applyBorder="1" applyAlignment="1">
      <alignment horizontal="right" wrapText="1"/>
    </xf>
    <xf numFmtId="3" fontId="15" fillId="2" borderId="8" xfId="0" quotePrefix="1" applyNumberFormat="1" applyFont="1" applyFill="1" applyBorder="1" applyAlignment="1">
      <alignment horizontal="right" vertical="center"/>
    </xf>
    <xf numFmtId="3" fontId="6" fillId="2" borderId="2" xfId="0" applyNumberFormat="1" applyFont="1" applyFill="1" applyBorder="1" applyAlignment="1">
      <alignment horizontal="right" vertical="center" wrapText="1"/>
    </xf>
    <xf numFmtId="3" fontId="6" fillId="2" borderId="5" xfId="0" applyNumberFormat="1" applyFont="1" applyFill="1" applyBorder="1" applyAlignment="1">
      <alignment horizontal="right" vertical="center" wrapText="1"/>
    </xf>
    <xf numFmtId="3" fontId="6" fillId="3" borderId="5" xfId="0" applyNumberFormat="1" applyFont="1" applyFill="1" applyBorder="1" applyAlignment="1">
      <alignment horizontal="right" vertical="center" wrapText="1"/>
    </xf>
    <xf numFmtId="3" fontId="6" fillId="2" borderId="8" xfId="0" quotePrefix="1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left" vertical="center" wrapText="1"/>
    </xf>
    <xf numFmtId="3" fontId="15" fillId="2" borderId="5" xfId="0" applyNumberFormat="1" applyFont="1" applyFill="1" applyBorder="1" applyAlignment="1">
      <alignment horizontal="right" vertical="center" wrapText="1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left" vertical="center" wrapText="1"/>
    </xf>
    <xf numFmtId="3" fontId="15" fillId="3" borderId="5" xfId="0" applyNumberFormat="1" applyFont="1" applyFill="1" applyBorder="1" applyAlignment="1">
      <alignment horizontal="right" vertical="center" wrapText="1"/>
    </xf>
    <xf numFmtId="3" fontId="15" fillId="2" borderId="11" xfId="0" applyNumberFormat="1" applyFont="1" applyFill="1" applyBorder="1" applyAlignment="1">
      <alignment horizontal="right" vertical="center" wrapText="1"/>
    </xf>
    <xf numFmtId="3" fontId="15" fillId="3" borderId="2" xfId="0" applyNumberFormat="1" applyFont="1" applyFill="1" applyBorder="1" applyAlignment="1">
      <alignment horizontal="right" vertical="center" wrapText="1"/>
    </xf>
    <xf numFmtId="3" fontId="6" fillId="2" borderId="2" xfId="0" applyNumberFormat="1" applyFont="1" applyFill="1" applyBorder="1"/>
    <xf numFmtId="3" fontId="6" fillId="2" borderId="10" xfId="0" applyNumberFormat="1" applyFont="1" applyFill="1" applyBorder="1"/>
    <xf numFmtId="3" fontId="6" fillId="2" borderId="5" xfId="0" applyNumberFormat="1" applyFont="1" applyFill="1" applyBorder="1"/>
    <xf numFmtId="3" fontId="15" fillId="3" borderId="5" xfId="0" applyNumberFormat="1" applyFont="1" applyFill="1" applyBorder="1"/>
    <xf numFmtId="3" fontId="15" fillId="3" borderId="15" xfId="0" applyNumberFormat="1" applyFont="1" applyFill="1" applyBorder="1" applyAlignment="1">
      <alignment horizontal="right" vertical="center"/>
    </xf>
    <xf numFmtId="3" fontId="15" fillId="3" borderId="26" xfId="0" applyNumberFormat="1" applyFont="1" applyFill="1" applyBorder="1" applyAlignment="1">
      <alignment horizontal="right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3" fontId="14" fillId="0" borderId="5" xfId="0" applyNumberFormat="1" applyFont="1" applyBorder="1"/>
    <xf numFmtId="3" fontId="14" fillId="0" borderId="5" xfId="0" applyNumberFormat="1" applyFont="1" applyFill="1" applyBorder="1" applyAlignment="1">
      <alignment horizontal="right" vertical="center"/>
    </xf>
    <xf numFmtId="3" fontId="14" fillId="0" borderId="15" xfId="0" applyNumberFormat="1" applyFont="1" applyBorder="1" applyAlignment="1">
      <alignment horizontal="right" vertical="center"/>
    </xf>
    <xf numFmtId="3" fontId="14" fillId="0" borderId="26" xfId="0" applyNumberFormat="1" applyFont="1" applyBorder="1" applyAlignment="1">
      <alignment horizontal="right" vertical="center"/>
    </xf>
    <xf numFmtId="3" fontId="6" fillId="2" borderId="3" xfId="0" quotePrefix="1" applyNumberFormat="1" applyFont="1" applyFill="1" applyBorder="1" applyAlignment="1">
      <alignment horizontal="right" vertical="center"/>
    </xf>
    <xf numFmtId="3" fontId="6" fillId="2" borderId="2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3" fontId="2" fillId="2" borderId="3" xfId="0" applyNumberFormat="1" applyFont="1" applyFill="1" applyBorder="1"/>
    <xf numFmtId="3" fontId="5" fillId="0" borderId="32" xfId="0" applyNumberFormat="1" applyFont="1" applyBorder="1"/>
    <xf numFmtId="3" fontId="5" fillId="0" borderId="33" xfId="0" applyNumberFormat="1" applyFont="1" applyBorder="1"/>
    <xf numFmtId="0" fontId="5" fillId="0" borderId="3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37" xfId="0" applyNumberFormat="1" applyFont="1" applyBorder="1" applyAlignment="1">
      <alignment horizontal="right" vertical="center"/>
    </xf>
    <xf numFmtId="0" fontId="15" fillId="0" borderId="23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3" fontId="15" fillId="0" borderId="0" xfId="0" applyNumberFormat="1" applyFont="1" applyBorder="1" applyAlignment="1">
      <alignment horizontal="right" vertical="center"/>
    </xf>
    <xf numFmtId="0" fontId="15" fillId="0" borderId="23" xfId="0" applyFont="1" applyBorder="1" applyAlignment="1">
      <alignment horizontal="center" vertical="center"/>
    </xf>
    <xf numFmtId="3" fontId="6" fillId="0" borderId="12" xfId="0" quotePrefix="1" applyNumberFormat="1" applyFont="1" applyBorder="1" applyAlignment="1">
      <alignment horizontal="center" vertical="center"/>
    </xf>
    <xf numFmtId="3" fontId="6" fillId="0" borderId="11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left" vertical="center"/>
    </xf>
    <xf numFmtId="3" fontId="6" fillId="0" borderId="18" xfId="0" applyNumberFormat="1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3" fontId="14" fillId="0" borderId="5" xfId="0" applyNumberFormat="1" applyFont="1" applyBorder="1" applyAlignment="1">
      <alignment horizontal="right" vertical="center" wrapText="1"/>
    </xf>
    <xf numFmtId="3" fontId="21" fillId="0" borderId="0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3" fontId="14" fillId="0" borderId="11" xfId="0" applyNumberFormat="1" applyFont="1" applyBorder="1"/>
    <xf numFmtId="3" fontId="14" fillId="0" borderId="11" xfId="0" applyNumberFormat="1" applyFont="1" applyFill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3" fontId="15" fillId="0" borderId="11" xfId="0" applyNumberFormat="1" applyFont="1" applyFill="1" applyBorder="1" applyAlignment="1">
      <alignment horizontal="right" vertical="center"/>
    </xf>
    <xf numFmtId="0" fontId="7" fillId="0" borderId="38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/>
    </xf>
    <xf numFmtId="3" fontId="7" fillId="0" borderId="24" xfId="0" applyNumberFormat="1" applyFont="1" applyBorder="1"/>
    <xf numFmtId="3" fontId="7" fillId="0" borderId="24" xfId="0" applyNumberFormat="1" applyFont="1" applyFill="1" applyBorder="1" applyAlignment="1">
      <alignment horizontal="right" vertical="center"/>
    </xf>
    <xf numFmtId="3" fontId="7" fillId="0" borderId="24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wrapText="1"/>
    </xf>
    <xf numFmtId="3" fontId="14" fillId="0" borderId="5" xfId="0" applyNumberFormat="1" applyFont="1" applyBorder="1" applyAlignment="1">
      <alignment horizontal="right" wrapText="1"/>
    </xf>
    <xf numFmtId="3" fontId="14" fillId="0" borderId="11" xfId="0" applyNumberFormat="1" applyFont="1" applyBorder="1" applyAlignment="1">
      <alignment horizontal="right"/>
    </xf>
    <xf numFmtId="3" fontId="14" fillId="0" borderId="0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 vertical="center" wrapText="1"/>
    </xf>
    <xf numFmtId="3" fontId="15" fillId="0" borderId="11" xfId="0" applyNumberFormat="1" applyFont="1" applyBorder="1"/>
    <xf numFmtId="0" fontId="6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 wrapText="1"/>
    </xf>
    <xf numFmtId="3" fontId="6" fillId="3" borderId="11" xfId="0" applyNumberFormat="1" applyFont="1" applyFill="1" applyBorder="1" applyAlignment="1">
      <alignment vertical="center" wrapText="1"/>
    </xf>
    <xf numFmtId="3" fontId="5" fillId="0" borderId="0" xfId="0" applyNumberFormat="1" applyFont="1" applyBorder="1" applyAlignment="1"/>
    <xf numFmtId="0" fontId="15" fillId="0" borderId="2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3" fontId="27" fillId="0" borderId="0" xfId="0" applyNumberFormat="1" applyFont="1" applyBorder="1" applyAlignment="1"/>
    <xf numFmtId="3" fontId="15" fillId="0" borderId="0" xfId="0" applyNumberFormat="1" applyFont="1" applyFill="1" applyBorder="1" applyAlignment="1">
      <alignment horizontal="right" vertical="center"/>
    </xf>
    <xf numFmtId="49" fontId="27" fillId="0" borderId="0" xfId="0" applyNumberFormat="1" applyFont="1"/>
    <xf numFmtId="3" fontId="15" fillId="0" borderId="5" xfId="0" applyNumberFormat="1" applyFont="1" applyBorder="1" applyAlignment="1">
      <alignment horizontal="right" wrapText="1"/>
    </xf>
    <xf numFmtId="49" fontId="6" fillId="0" borderId="32" xfId="0" applyNumberFormat="1" applyFont="1" applyBorder="1" applyAlignment="1">
      <alignment horizontal="right" vertical="center"/>
    </xf>
    <xf numFmtId="49" fontId="6" fillId="0" borderId="3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 wrapText="1"/>
    </xf>
    <xf numFmtId="3" fontId="15" fillId="0" borderId="11" xfId="0" applyNumberFormat="1" applyFont="1" applyBorder="1" applyAlignment="1">
      <alignment horizontal="right" vertical="center"/>
    </xf>
    <xf numFmtId="3" fontId="6" fillId="0" borderId="23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49" fontId="6" fillId="0" borderId="33" xfId="0" applyNumberFormat="1" applyFont="1" applyBorder="1" applyAlignment="1">
      <alignment horizontal="left" vertical="center"/>
    </xf>
    <xf numFmtId="49" fontId="6" fillId="0" borderId="32" xfId="0" applyNumberFormat="1" applyFont="1" applyBorder="1" applyAlignment="1">
      <alignment horizontal="center" vertical="center"/>
    </xf>
    <xf numFmtId="3" fontId="27" fillId="0" borderId="33" xfId="0" applyNumberFormat="1" applyFont="1" applyBorder="1" applyAlignment="1">
      <alignment horizontal="right"/>
    </xf>
    <xf numFmtId="3" fontId="2" fillId="0" borderId="22" xfId="0" quotePrefix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1" fillId="0" borderId="0" xfId="0" applyNumberFormat="1" applyFont="1" applyBorder="1" applyAlignment="1">
      <alignment horizontal="center" vertical="center"/>
    </xf>
    <xf numFmtId="3" fontId="15" fillId="3" borderId="11" xfId="0" applyNumberFormat="1" applyFont="1" applyFill="1" applyBorder="1" applyAlignment="1">
      <alignment horizontal="right" vertical="center" wrapText="1"/>
    </xf>
    <xf numFmtId="3" fontId="28" fillId="0" borderId="0" xfId="0" applyNumberFormat="1" applyFont="1" applyAlignment="1">
      <alignment horizontal="center"/>
    </xf>
    <xf numFmtId="0" fontId="15" fillId="0" borderId="23" xfId="0" applyNumberFormat="1" applyFont="1" applyBorder="1" applyAlignment="1">
      <alignment horizontal="left" vertical="center"/>
    </xf>
    <xf numFmtId="3" fontId="15" fillId="0" borderId="0" xfId="0" applyNumberFormat="1" applyFont="1" applyBorder="1" applyAlignment="1">
      <alignment horizontal="left" vertical="center" wrapText="1"/>
    </xf>
    <xf numFmtId="3" fontId="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4" fillId="0" borderId="19" xfId="0" quotePrefix="1" applyNumberFormat="1" applyFont="1" applyBorder="1" applyAlignment="1">
      <alignment horizontal="center" vertical="center" wrapText="1"/>
    </xf>
    <xf numFmtId="0" fontId="4" fillId="0" borderId="28" xfId="0" quotePrefix="1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28" xfId="0" applyNumberFormat="1" applyFont="1" applyBorder="1" applyAlignment="1">
      <alignment horizontal="center" vertical="center" wrapText="1"/>
    </xf>
    <xf numFmtId="3" fontId="4" fillId="0" borderId="19" xfId="0" quotePrefix="1" applyNumberFormat="1" applyFont="1" applyBorder="1" applyAlignment="1">
      <alignment horizontal="center" vertical="center" wrapText="1"/>
    </xf>
    <xf numFmtId="3" fontId="4" fillId="0" borderId="28" xfId="0" quotePrefix="1" applyNumberFormat="1" applyFont="1" applyBorder="1" applyAlignment="1">
      <alignment horizontal="center" vertical="center" wrapText="1"/>
    </xf>
    <xf numFmtId="3" fontId="16" fillId="0" borderId="27" xfId="0" applyNumberFormat="1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0" fillId="0" borderId="19" xfId="0" quotePrefix="1" applyNumberFormat="1" applyFont="1" applyBorder="1" applyAlignment="1">
      <alignment horizontal="center" vertical="center" wrapText="1"/>
    </xf>
    <xf numFmtId="3" fontId="2" fillId="0" borderId="3" xfId="0" quotePrefix="1" applyNumberFormat="1" applyFont="1" applyBorder="1" applyAlignment="1">
      <alignment horizontal="center" vertical="center"/>
    </xf>
    <xf numFmtId="0" fontId="10" fillId="0" borderId="3" xfId="0" quotePrefix="1" applyNumberFormat="1" applyFont="1" applyBorder="1" applyAlignment="1">
      <alignment horizontal="center" vertical="center" wrapText="1"/>
    </xf>
    <xf numFmtId="0" fontId="6" fillId="2" borderId="3" xfId="0" quotePrefix="1" applyNumberFormat="1" applyFont="1" applyFill="1" applyBorder="1" applyAlignment="1">
      <alignment horizontal="center" vertical="center"/>
    </xf>
    <xf numFmtId="3" fontId="6" fillId="2" borderId="27" xfId="0" quotePrefix="1" applyNumberFormat="1" applyFont="1" applyFill="1" applyBorder="1" applyAlignment="1">
      <alignment horizontal="center" vertical="center"/>
    </xf>
    <xf numFmtId="3" fontId="6" fillId="2" borderId="8" xfId="0" quotePrefix="1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49" fontId="6" fillId="2" borderId="27" xfId="0" quotePrefix="1" applyNumberFormat="1" applyFont="1" applyFill="1" applyBorder="1" applyAlignment="1">
      <alignment horizontal="left" vertical="center"/>
    </xf>
    <xf numFmtId="49" fontId="6" fillId="2" borderId="8" xfId="0" quotePrefix="1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quotePrefix="1" applyNumberFormat="1" applyFont="1" applyFill="1" applyBorder="1" applyAlignment="1">
      <alignment horizontal="center" vertical="center" wrapText="1"/>
    </xf>
    <xf numFmtId="49" fontId="6" fillId="2" borderId="27" xfId="0" quotePrefix="1" applyNumberFormat="1" applyFont="1" applyFill="1" applyBorder="1" applyAlignment="1">
      <alignment horizontal="center" vertical="center" wrapText="1"/>
    </xf>
    <xf numFmtId="49" fontId="6" fillId="2" borderId="8" xfId="0" quotePrefix="1" applyNumberFormat="1" applyFont="1" applyFill="1" applyBorder="1" applyAlignment="1">
      <alignment horizontal="center" vertical="center" wrapText="1"/>
    </xf>
    <xf numFmtId="3" fontId="6" fillId="2" borderId="9" xfId="0" quotePrefix="1" applyNumberFormat="1" applyFont="1" applyFill="1" applyBorder="1" applyAlignment="1">
      <alignment horizontal="center" vertical="center"/>
    </xf>
    <xf numFmtId="3" fontId="6" fillId="2" borderId="10" xfId="0" quotePrefix="1" applyNumberFormat="1" applyFont="1" applyFill="1" applyBorder="1" applyAlignment="1">
      <alignment horizontal="center" vertical="center"/>
    </xf>
    <xf numFmtId="3" fontId="26" fillId="0" borderId="0" xfId="0" quotePrefix="1" applyNumberFormat="1" applyFont="1" applyAlignment="1">
      <alignment horizontal="left" vertical="center" wrapText="1"/>
    </xf>
    <xf numFmtId="3" fontId="25" fillId="0" borderId="0" xfId="0" applyNumberFormat="1" applyFont="1" applyAlignment="1">
      <alignment horizontal="center" vertical="center"/>
    </xf>
    <xf numFmtId="3" fontId="2" fillId="2" borderId="3" xfId="0" quotePrefix="1" applyNumberFormat="1" applyFont="1" applyFill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right" vertical="center"/>
    </xf>
    <xf numFmtId="49" fontId="6" fillId="0" borderId="33" xfId="0" applyNumberFormat="1" applyFont="1" applyBorder="1" applyAlignment="1">
      <alignment horizontal="right" vertical="center"/>
    </xf>
    <xf numFmtId="49" fontId="6" fillId="0" borderId="9" xfId="0" applyNumberFormat="1" applyFont="1" applyBorder="1" applyAlignment="1">
      <alignment horizontal="right" vertical="center"/>
    </xf>
    <xf numFmtId="49" fontId="6" fillId="0" borderId="10" xfId="0" applyNumberFormat="1" applyFont="1" applyBorder="1" applyAlignment="1">
      <alignment horizontal="right" vertical="center"/>
    </xf>
    <xf numFmtId="49" fontId="6" fillId="0" borderId="34" xfId="0" applyNumberFormat="1" applyFont="1" applyBorder="1" applyAlignment="1">
      <alignment horizontal="right" vertical="center"/>
    </xf>
    <xf numFmtId="49" fontId="6" fillId="0" borderId="15" xfId="0" applyNumberFormat="1" applyFont="1" applyBorder="1" applyAlignment="1">
      <alignment horizontal="right" vertical="center"/>
    </xf>
    <xf numFmtId="3" fontId="2" fillId="2" borderId="3" xfId="0" quotePrefix="1" applyNumberFormat="1" applyFont="1" applyFill="1" applyBorder="1" applyAlignment="1">
      <alignment horizontal="center"/>
    </xf>
    <xf numFmtId="3" fontId="4" fillId="0" borderId="35" xfId="0" applyNumberFormat="1" applyFont="1" applyBorder="1" applyAlignment="1">
      <alignment horizontal="center" vertical="center" wrapText="1"/>
    </xf>
    <xf numFmtId="3" fontId="4" fillId="0" borderId="36" xfId="0" applyNumberFormat="1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/>
    </xf>
    <xf numFmtId="3" fontId="6" fillId="0" borderId="27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49" fontId="6" fillId="2" borderId="27" xfId="0" quotePrefix="1" applyNumberFormat="1" applyFont="1" applyFill="1" applyBorder="1" applyAlignment="1">
      <alignment horizontal="left" vertical="center" wrapText="1"/>
    </xf>
    <xf numFmtId="49" fontId="6" fillId="2" borderId="8" xfId="0" quotePrefix="1" applyNumberFormat="1" applyFont="1" applyFill="1" applyBorder="1" applyAlignment="1">
      <alignment horizontal="left" vertical="center" wrapText="1"/>
    </xf>
    <xf numFmtId="3" fontId="3" fillId="5" borderId="0" xfId="0" applyNumberFormat="1" applyFont="1" applyFill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left" vertical="center"/>
    </xf>
    <xf numFmtId="3" fontId="6" fillId="2" borderId="27" xfId="0" quotePrefix="1" applyNumberFormat="1" applyFont="1" applyFill="1" applyBorder="1" applyAlignment="1">
      <alignment horizontal="left" vertical="center"/>
    </xf>
    <xf numFmtId="3" fontId="6" fillId="2" borderId="8" xfId="0" quotePrefix="1" applyNumberFormat="1" applyFont="1" applyFill="1" applyBorder="1" applyAlignment="1">
      <alignment horizontal="left" vertical="center"/>
    </xf>
    <xf numFmtId="3" fontId="25" fillId="0" borderId="0" xfId="0" quotePrefix="1" applyNumberFormat="1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center"/>
    </xf>
    <xf numFmtId="3" fontId="4" fillId="0" borderId="31" xfId="0" applyNumberFormat="1" applyFont="1" applyBorder="1" applyAlignment="1">
      <alignment horizontal="center" vertical="center"/>
    </xf>
    <xf numFmtId="3" fontId="2" fillId="0" borderId="3" xfId="0" quotePrefix="1" applyNumberFormat="1" applyFont="1" applyBorder="1" applyAlignment="1">
      <alignment horizontal="center"/>
    </xf>
    <xf numFmtId="3" fontId="25" fillId="0" borderId="0" xfId="0" quotePrefix="1" applyNumberFormat="1" applyFont="1" applyAlignment="1">
      <alignment horizontal="center" vertical="center"/>
    </xf>
    <xf numFmtId="3" fontId="6" fillId="0" borderId="27" xfId="0" quotePrefix="1" applyNumberFormat="1" applyFont="1" applyBorder="1" applyAlignment="1">
      <alignment horizontal="center" vertical="center"/>
    </xf>
    <xf numFmtId="3" fontId="6" fillId="0" borderId="8" xfId="0" quotePrefix="1" applyNumberFormat="1" applyFont="1" applyBorder="1" applyAlignment="1">
      <alignment horizontal="center" vertical="center"/>
    </xf>
    <xf numFmtId="3" fontId="6" fillId="0" borderId="29" xfId="0" quotePrefix="1" applyNumberFormat="1" applyFont="1" applyBorder="1" applyAlignment="1">
      <alignment horizontal="left" vertical="center" wrapText="1"/>
    </xf>
    <xf numFmtId="3" fontId="3" fillId="4" borderId="0" xfId="0" applyNumberFormat="1" applyFont="1" applyFill="1" applyAlignment="1">
      <alignment horizontal="center"/>
    </xf>
  </cellXfs>
  <cellStyles count="2">
    <cellStyle name="Normalno 2" xfId="1"/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5"/>
  <sheetViews>
    <sheetView topLeftCell="A90" zoomScale="85" zoomScaleNormal="85" workbookViewId="0">
      <selection activeCell="E65" sqref="E65"/>
    </sheetView>
  </sheetViews>
  <sheetFormatPr defaultColWidth="9.140625" defaultRowHeight="15"/>
  <cols>
    <col min="1" max="1" width="11.5703125" style="3" customWidth="1"/>
    <col min="2" max="2" width="46.28515625" style="3" customWidth="1"/>
    <col min="3" max="3" width="17.7109375" style="3" customWidth="1"/>
    <col min="4" max="7" width="17.7109375" style="14" customWidth="1"/>
    <col min="8" max="8" width="15.140625" style="3" customWidth="1"/>
    <col min="9" max="9" width="13.85546875" style="3" customWidth="1"/>
    <col min="10" max="15" width="15.140625" style="3" customWidth="1"/>
    <col min="16" max="16" width="16.7109375" style="3" hidden="1" customWidth="1"/>
    <col min="17" max="17" width="16.42578125" style="3" hidden="1" customWidth="1"/>
    <col min="18" max="18" width="12.5703125" style="3" hidden="1" customWidth="1"/>
    <col min="19" max="19" width="15.140625" style="3" customWidth="1"/>
    <col min="20" max="16384" width="9.140625" style="3"/>
  </cols>
  <sheetData>
    <row r="1" spans="1:17" ht="20.25">
      <c r="A1" s="336" t="s">
        <v>125</v>
      </c>
      <c r="B1" s="336"/>
      <c r="C1" s="336"/>
      <c r="D1" s="336"/>
      <c r="E1" s="336"/>
      <c r="F1" s="336"/>
      <c r="G1" s="336"/>
      <c r="H1" s="2"/>
      <c r="I1" s="2"/>
      <c r="J1" s="2"/>
    </row>
    <row r="2" spans="1:17" ht="20.25">
      <c r="A2" s="345" t="s">
        <v>119</v>
      </c>
      <c r="B2" s="345"/>
      <c r="C2" s="345"/>
      <c r="D2" s="345"/>
      <c r="E2" s="345"/>
      <c r="F2" s="345"/>
      <c r="G2" s="345"/>
      <c r="H2" s="345"/>
      <c r="I2" s="2"/>
      <c r="J2" s="2"/>
    </row>
    <row r="3" spans="1:17">
      <c r="B3" s="3" t="s">
        <v>250</v>
      </c>
    </row>
    <row r="4" spans="1:17" ht="20.25">
      <c r="A4" s="335" t="s">
        <v>28</v>
      </c>
      <c r="B4" s="335"/>
      <c r="C4" s="335"/>
      <c r="D4" s="335"/>
      <c r="E4" s="335"/>
      <c r="F4" s="335"/>
      <c r="G4" s="335"/>
    </row>
    <row r="5" spans="1:17" s="5" customFormat="1">
      <c r="A5" s="4"/>
      <c r="D5" s="6"/>
      <c r="E5" s="6"/>
      <c r="F5" s="6"/>
      <c r="G5" s="6"/>
    </row>
    <row r="6" spans="1:17" ht="15.75" customHeight="1">
      <c r="A6" s="337" t="s">
        <v>29</v>
      </c>
      <c r="B6" s="339" t="s">
        <v>3</v>
      </c>
      <c r="C6" s="339" t="s">
        <v>74</v>
      </c>
      <c r="D6" s="341" t="s">
        <v>169</v>
      </c>
      <c r="E6" s="341" t="s">
        <v>170</v>
      </c>
      <c r="F6" s="341" t="s">
        <v>171</v>
      </c>
      <c r="G6" s="341" t="s">
        <v>75</v>
      </c>
      <c r="H6" s="341" t="s">
        <v>75</v>
      </c>
    </row>
    <row r="7" spans="1:17" ht="31.5" customHeight="1">
      <c r="A7" s="338"/>
      <c r="B7" s="340"/>
      <c r="C7" s="340"/>
      <c r="D7" s="342"/>
      <c r="E7" s="342"/>
      <c r="F7" s="342"/>
      <c r="G7" s="342"/>
      <c r="H7" s="342"/>
    </row>
    <row r="8" spans="1:17" s="77" customFormat="1" ht="12">
      <c r="A8" s="348">
        <v>1</v>
      </c>
      <c r="B8" s="348"/>
      <c r="C8" s="75">
        <v>2</v>
      </c>
      <c r="D8" s="76">
        <v>3</v>
      </c>
      <c r="E8" s="76">
        <v>4</v>
      </c>
      <c r="F8" s="76">
        <v>5</v>
      </c>
      <c r="G8" s="76" t="s">
        <v>76</v>
      </c>
      <c r="H8" s="76" t="s">
        <v>77</v>
      </c>
    </row>
    <row r="9" spans="1:17" ht="30">
      <c r="A9" s="184">
        <v>67</v>
      </c>
      <c r="B9" s="185" t="s">
        <v>36</v>
      </c>
      <c r="C9" s="164">
        <f>SUM(C10:C11)</f>
        <v>1038967</v>
      </c>
      <c r="D9" s="164">
        <f>SUM(D10:D11)</f>
        <v>1005500</v>
      </c>
      <c r="E9" s="164">
        <f>SUM(E10:E11)</f>
        <v>892000</v>
      </c>
      <c r="F9" s="164">
        <f>SUM(F10:F11)</f>
        <v>890173</v>
      </c>
      <c r="G9" s="164">
        <f>F9/C9*100</f>
        <v>85.678659668690145</v>
      </c>
      <c r="H9" s="191">
        <f>F9/E9*100</f>
        <v>99.79517937219731</v>
      </c>
    </row>
    <row r="10" spans="1:17" ht="30">
      <c r="A10" s="152">
        <v>6711</v>
      </c>
      <c r="B10" s="21" t="s">
        <v>37</v>
      </c>
      <c r="C10" s="84">
        <v>1007899</v>
      </c>
      <c r="D10" s="22">
        <v>1005500</v>
      </c>
      <c r="E10" s="22">
        <v>886800</v>
      </c>
      <c r="F10" s="22">
        <v>885113</v>
      </c>
      <c r="G10" s="63">
        <f t="shared" ref="G10:G30" si="0">F10/C10*100</f>
        <v>87.81762855206722</v>
      </c>
      <c r="H10" s="66">
        <f t="shared" ref="H10:H30" si="1">F10/E10*100</f>
        <v>99.809765448804683</v>
      </c>
    </row>
    <row r="11" spans="1:17" ht="30">
      <c r="A11" s="152">
        <v>6712</v>
      </c>
      <c r="B11" s="21" t="s">
        <v>38</v>
      </c>
      <c r="C11" s="84">
        <v>31068</v>
      </c>
      <c r="D11" s="22"/>
      <c r="E11" s="22">
        <v>5200</v>
      </c>
      <c r="F11" s="22">
        <v>5060</v>
      </c>
      <c r="G11" s="63">
        <f t="shared" si="0"/>
        <v>16.286854641431699</v>
      </c>
      <c r="H11" s="66">
        <f t="shared" si="1"/>
        <v>97.307692307692307</v>
      </c>
      <c r="I11" s="1"/>
      <c r="J11" s="9"/>
    </row>
    <row r="12" spans="1:17" ht="30">
      <c r="A12" s="186">
        <v>66</v>
      </c>
      <c r="B12" s="187" t="s">
        <v>43</v>
      </c>
      <c r="C12" s="165">
        <f>SUM(C13:C14)</f>
        <v>261676</v>
      </c>
      <c r="D12" s="165">
        <f>SUM(D13:D14)</f>
        <v>60000</v>
      </c>
      <c r="E12" s="165">
        <f>SUM(E13:E14)</f>
        <v>72000</v>
      </c>
      <c r="F12" s="165">
        <f>SUM(F13:F14)</f>
        <v>106778</v>
      </c>
      <c r="G12" s="164">
        <f t="shared" si="0"/>
        <v>40.805423500817803</v>
      </c>
      <c r="H12" s="191">
        <f t="shared" si="1"/>
        <v>148.30277777777778</v>
      </c>
    </row>
    <row r="13" spans="1:17" ht="30">
      <c r="A13" s="152">
        <v>661</v>
      </c>
      <c r="B13" s="21" t="s">
        <v>42</v>
      </c>
      <c r="C13" s="84">
        <v>248289</v>
      </c>
      <c r="D13" s="22">
        <v>30000</v>
      </c>
      <c r="E13" s="22">
        <v>37000</v>
      </c>
      <c r="F13" s="22">
        <v>72630</v>
      </c>
      <c r="G13" s="63">
        <f t="shared" si="0"/>
        <v>29.252202070973745</v>
      </c>
      <c r="H13" s="66">
        <f t="shared" si="1"/>
        <v>196.29729729729729</v>
      </c>
    </row>
    <row r="14" spans="1:17">
      <c r="A14" s="152">
        <v>663</v>
      </c>
      <c r="B14" s="21" t="s">
        <v>127</v>
      </c>
      <c r="C14" s="84">
        <v>13387</v>
      </c>
      <c r="D14" s="22">
        <v>30000</v>
      </c>
      <c r="E14" s="22">
        <v>35000</v>
      </c>
      <c r="F14" s="22">
        <v>34148</v>
      </c>
      <c r="G14" s="63">
        <f t="shared" si="0"/>
        <v>255.08328975872115</v>
      </c>
      <c r="H14" s="66">
        <f t="shared" si="1"/>
        <v>97.565714285714293</v>
      </c>
    </row>
    <row r="15" spans="1:17" s="15" customFormat="1">
      <c r="A15" s="171">
        <v>652</v>
      </c>
      <c r="B15" s="172" t="s">
        <v>48</v>
      </c>
      <c r="C15" s="169">
        <f>SUM(C16:C18)</f>
        <v>225759</v>
      </c>
      <c r="D15" s="169">
        <f>SUM(D16:D18)</f>
        <v>250000</v>
      </c>
      <c r="E15" s="169">
        <f>SUM(E16:E18)</f>
        <v>168500</v>
      </c>
      <c r="F15" s="169">
        <f>SUM(F16:F18)</f>
        <v>126750</v>
      </c>
      <c r="G15" s="168">
        <f t="shared" si="0"/>
        <v>56.143941105337994</v>
      </c>
      <c r="H15" s="192">
        <f t="shared" si="1"/>
        <v>75.222551928783389</v>
      </c>
      <c r="I15" s="95"/>
      <c r="J15" s="95"/>
      <c r="K15" s="95"/>
      <c r="L15" s="95"/>
      <c r="M15" s="71"/>
      <c r="N15" s="72"/>
      <c r="O15" s="72"/>
      <c r="P15" s="16"/>
      <c r="Q15" s="16"/>
    </row>
    <row r="16" spans="1:17" s="19" customFormat="1" ht="30">
      <c r="A16" s="152">
        <v>65264</v>
      </c>
      <c r="B16" s="21" t="s">
        <v>49</v>
      </c>
      <c r="C16" s="84">
        <v>210313</v>
      </c>
      <c r="D16" s="22">
        <v>238000</v>
      </c>
      <c r="E16" s="22">
        <v>163000</v>
      </c>
      <c r="F16" s="22">
        <v>122150</v>
      </c>
      <c r="G16" s="63">
        <f t="shared" si="0"/>
        <v>58.080099660981489</v>
      </c>
      <c r="H16" s="66">
        <f t="shared" si="1"/>
        <v>74.938650306748471</v>
      </c>
      <c r="I16" s="12"/>
      <c r="J16" s="12"/>
      <c r="K16" s="12"/>
      <c r="L16" s="12"/>
      <c r="M16" s="17"/>
      <c r="N16" s="17"/>
      <c r="O16" s="12"/>
      <c r="P16" s="18"/>
      <c r="Q16" s="18"/>
    </row>
    <row r="17" spans="1:17" s="19" customFormat="1">
      <c r="A17" s="152">
        <v>65268</v>
      </c>
      <c r="B17" s="21" t="s">
        <v>178</v>
      </c>
      <c r="C17" s="84">
        <v>15446</v>
      </c>
      <c r="D17" s="22">
        <v>12000</v>
      </c>
      <c r="E17" s="22">
        <v>5500</v>
      </c>
      <c r="F17" s="22">
        <v>4600</v>
      </c>
      <c r="G17" s="63">
        <f t="shared" si="0"/>
        <v>29.781173119254177</v>
      </c>
      <c r="H17" s="66">
        <f t="shared" si="1"/>
        <v>83.636363636363626</v>
      </c>
      <c r="I17" s="12"/>
      <c r="J17" s="12"/>
      <c r="K17" s="12"/>
      <c r="L17" s="12"/>
      <c r="M17" s="17"/>
      <c r="N17" s="17"/>
      <c r="O17" s="12"/>
      <c r="P17" s="18"/>
      <c r="Q17" s="18"/>
    </row>
    <row r="18" spans="1:17" s="19" customFormat="1" ht="30">
      <c r="A18" s="152">
        <v>65269</v>
      </c>
      <c r="B18" s="21" t="s">
        <v>126</v>
      </c>
      <c r="C18" s="84"/>
      <c r="D18" s="22"/>
      <c r="E18" s="22"/>
      <c r="F18" s="22"/>
      <c r="G18" s="63" t="e">
        <f t="shared" si="0"/>
        <v>#DIV/0!</v>
      </c>
      <c r="H18" s="66" t="e">
        <f t="shared" si="1"/>
        <v>#DIV/0!</v>
      </c>
      <c r="I18" s="12"/>
      <c r="J18" s="12"/>
      <c r="K18" s="12"/>
      <c r="L18" s="12"/>
      <c r="M18" s="17"/>
      <c r="N18" s="17"/>
      <c r="O18" s="12"/>
      <c r="P18" s="18"/>
      <c r="Q18" s="18"/>
    </row>
    <row r="19" spans="1:17" ht="30">
      <c r="A19" s="186">
        <v>63</v>
      </c>
      <c r="B19" s="187" t="s">
        <v>33</v>
      </c>
      <c r="C19" s="165">
        <f>SUM(C20:C22)</f>
        <v>6438009</v>
      </c>
      <c r="D19" s="165">
        <v>6529200</v>
      </c>
      <c r="E19" s="165">
        <v>6709952</v>
      </c>
      <c r="F19" s="165">
        <v>6791882</v>
      </c>
      <c r="G19" s="164">
        <f t="shared" si="0"/>
        <v>105.49662170400818</v>
      </c>
      <c r="H19" s="191">
        <f t="shared" si="1"/>
        <v>101.22102214740136</v>
      </c>
    </row>
    <row r="20" spans="1:17" ht="16.149999999999999" customHeight="1">
      <c r="A20" s="152">
        <v>63612</v>
      </c>
      <c r="B20" s="21" t="s">
        <v>183</v>
      </c>
      <c r="C20" s="84">
        <v>6403754</v>
      </c>
      <c r="D20" s="22">
        <v>6511200</v>
      </c>
      <c r="E20" s="22">
        <v>6635200</v>
      </c>
      <c r="F20" s="22">
        <v>6717622</v>
      </c>
      <c r="G20" s="63">
        <f t="shared" si="0"/>
        <v>104.90131257384341</v>
      </c>
      <c r="H20" s="66">
        <f t="shared" si="1"/>
        <v>101.24219315167591</v>
      </c>
    </row>
    <row r="21" spans="1:17" ht="30">
      <c r="A21" s="153">
        <v>63613</v>
      </c>
      <c r="B21" s="64" t="s">
        <v>182</v>
      </c>
      <c r="C21" s="85">
        <v>15000</v>
      </c>
      <c r="D21" s="65">
        <v>15000</v>
      </c>
      <c r="E21" s="65">
        <v>15000</v>
      </c>
      <c r="F21" s="65">
        <v>15000</v>
      </c>
      <c r="G21" s="63">
        <f t="shared" si="0"/>
        <v>100</v>
      </c>
      <c r="H21" s="66">
        <f t="shared" si="1"/>
        <v>100</v>
      </c>
    </row>
    <row r="22" spans="1:17" ht="45">
      <c r="A22" s="154">
        <v>63622</v>
      </c>
      <c r="B22" s="74" t="s">
        <v>193</v>
      </c>
      <c r="C22" s="155">
        <v>19255</v>
      </c>
      <c r="D22" s="23">
        <v>3000</v>
      </c>
      <c r="E22" s="23">
        <v>14000</v>
      </c>
      <c r="F22" s="23">
        <v>13508</v>
      </c>
      <c r="G22" s="63">
        <f t="shared" si="0"/>
        <v>70.153206959231369</v>
      </c>
      <c r="H22" s="66">
        <f t="shared" si="1"/>
        <v>96.48571428571428</v>
      </c>
    </row>
    <row r="23" spans="1:17" ht="30">
      <c r="A23" s="154">
        <v>63623</v>
      </c>
      <c r="B23" s="74" t="s">
        <v>194</v>
      </c>
      <c r="C23" s="155"/>
      <c r="D23" s="23"/>
      <c r="E23" s="23">
        <v>10000</v>
      </c>
      <c r="F23" s="23">
        <v>10000</v>
      </c>
      <c r="G23" s="166"/>
      <c r="H23" s="167">
        <f t="shared" si="1"/>
        <v>100</v>
      </c>
    </row>
    <row r="24" spans="1:17" ht="30">
      <c r="A24" s="154">
        <v>6393</v>
      </c>
      <c r="B24" s="74" t="s">
        <v>190</v>
      </c>
      <c r="C24" s="155"/>
      <c r="D24" s="23"/>
      <c r="E24" s="23">
        <v>35752</v>
      </c>
      <c r="F24" s="23">
        <v>35752</v>
      </c>
      <c r="G24" s="166"/>
      <c r="H24" s="167">
        <f t="shared" si="1"/>
        <v>100</v>
      </c>
    </row>
    <row r="25" spans="1:17">
      <c r="A25" s="277">
        <v>64</v>
      </c>
      <c r="B25" s="278" t="s">
        <v>191</v>
      </c>
      <c r="C25" s="279">
        <v>692</v>
      </c>
      <c r="D25" s="280">
        <v>400</v>
      </c>
      <c r="E25" s="280">
        <v>150</v>
      </c>
      <c r="F25" s="280">
        <v>123</v>
      </c>
      <c r="G25" s="166"/>
      <c r="H25" s="167">
        <f t="shared" si="1"/>
        <v>82</v>
      </c>
    </row>
    <row r="26" spans="1:17">
      <c r="A26" s="154">
        <v>641</v>
      </c>
      <c r="B26" s="74" t="s">
        <v>179</v>
      </c>
      <c r="C26" s="155">
        <v>692</v>
      </c>
      <c r="D26" s="23">
        <v>400</v>
      </c>
      <c r="E26" s="23">
        <v>150</v>
      </c>
      <c r="F26" s="23">
        <v>123</v>
      </c>
      <c r="G26" s="166">
        <f t="shared" si="0"/>
        <v>17.77456647398844</v>
      </c>
      <c r="H26" s="167">
        <f t="shared" si="1"/>
        <v>82</v>
      </c>
    </row>
    <row r="27" spans="1:17">
      <c r="A27" s="277">
        <v>72</v>
      </c>
      <c r="B27" s="278" t="s">
        <v>192</v>
      </c>
      <c r="C27" s="279">
        <v>3725</v>
      </c>
      <c r="D27" s="280">
        <v>2500</v>
      </c>
      <c r="E27" s="280">
        <v>1000</v>
      </c>
      <c r="F27" s="280">
        <v>1109</v>
      </c>
      <c r="G27" s="12"/>
      <c r="H27" s="276">
        <f t="shared" si="1"/>
        <v>110.9</v>
      </c>
    </row>
    <row r="28" spans="1:17">
      <c r="A28" s="154">
        <v>721</v>
      </c>
      <c r="B28" s="74" t="s">
        <v>181</v>
      </c>
      <c r="C28" s="155">
        <v>2175</v>
      </c>
      <c r="D28" s="23">
        <v>2500</v>
      </c>
      <c r="E28" s="23">
        <v>1000</v>
      </c>
      <c r="F28" s="23">
        <v>1109</v>
      </c>
      <c r="G28" s="12">
        <f t="shared" si="0"/>
        <v>50.988505747126432</v>
      </c>
      <c r="H28" s="276"/>
    </row>
    <row r="29" spans="1:17">
      <c r="A29" s="154">
        <v>723</v>
      </c>
      <c r="B29" s="74" t="s">
        <v>180</v>
      </c>
      <c r="C29" s="155">
        <v>1550</v>
      </c>
      <c r="D29" s="23"/>
      <c r="E29" s="23"/>
      <c r="F29" s="23"/>
      <c r="G29" s="12">
        <f t="shared" si="0"/>
        <v>0</v>
      </c>
      <c r="H29" s="276"/>
    </row>
    <row r="30" spans="1:17" s="52" customFormat="1" ht="19.5">
      <c r="A30" s="347" t="s">
        <v>115</v>
      </c>
      <c r="B30" s="347"/>
      <c r="C30" s="105">
        <v>7968828</v>
      </c>
      <c r="D30" s="105">
        <v>7847600</v>
      </c>
      <c r="E30" s="105">
        <v>7843602</v>
      </c>
      <c r="F30" s="105">
        <v>7916815</v>
      </c>
      <c r="G30" s="10">
        <f t="shared" si="0"/>
        <v>99.347294231974885</v>
      </c>
      <c r="H30" s="10">
        <f t="shared" si="1"/>
        <v>100.93341044076433</v>
      </c>
    </row>
    <row r="31" spans="1:17">
      <c r="A31" s="11"/>
      <c r="B31" s="11"/>
      <c r="C31" s="104"/>
      <c r="D31" s="104"/>
      <c r="E31" s="104"/>
      <c r="F31" s="104"/>
      <c r="G31" s="12"/>
      <c r="H31" s="12"/>
    </row>
    <row r="32" spans="1:17" ht="14.45" customHeight="1"/>
    <row r="33" spans="1:8" s="111" customFormat="1" ht="28.9" customHeight="1">
      <c r="A33" s="335" t="s">
        <v>27</v>
      </c>
      <c r="B33" s="335"/>
      <c r="C33" s="335"/>
      <c r="D33" s="335"/>
      <c r="E33" s="335"/>
      <c r="F33" s="335"/>
      <c r="G33" s="335"/>
      <c r="H33" s="108"/>
    </row>
    <row r="34" spans="1:8" s="111" customFormat="1" ht="15" customHeight="1">
      <c r="A34" s="337" t="s">
        <v>78</v>
      </c>
      <c r="B34" s="339" t="s">
        <v>3</v>
      </c>
      <c r="C34" s="339" t="s">
        <v>74</v>
      </c>
      <c r="D34" s="341" t="s">
        <v>169</v>
      </c>
      <c r="E34" s="341" t="s">
        <v>170</v>
      </c>
      <c r="F34" s="341" t="s">
        <v>171</v>
      </c>
      <c r="G34" s="341" t="s">
        <v>75</v>
      </c>
      <c r="H34" s="341" t="s">
        <v>75</v>
      </c>
    </row>
    <row r="35" spans="1:8" s="111" customFormat="1" ht="33.75" customHeight="1">
      <c r="A35" s="338"/>
      <c r="B35" s="340"/>
      <c r="C35" s="340"/>
      <c r="D35" s="342"/>
      <c r="E35" s="342"/>
      <c r="F35" s="342"/>
      <c r="G35" s="342"/>
      <c r="H35" s="342"/>
    </row>
    <row r="36" spans="1:8" s="111" customFormat="1" ht="15" customHeight="1">
      <c r="A36" s="346">
        <v>1</v>
      </c>
      <c r="B36" s="346"/>
      <c r="C36" s="109">
        <v>2</v>
      </c>
      <c r="D36" s="110">
        <v>3</v>
      </c>
      <c r="E36" s="110">
        <v>4</v>
      </c>
      <c r="F36" s="110">
        <v>5</v>
      </c>
      <c r="G36" s="110" t="s">
        <v>76</v>
      </c>
      <c r="H36" s="110" t="s">
        <v>77</v>
      </c>
    </row>
    <row r="37" spans="1:8" s="113" customFormat="1" ht="15" customHeight="1">
      <c r="A37" s="177">
        <v>31</v>
      </c>
      <c r="B37" s="178" t="s">
        <v>7</v>
      </c>
      <c r="C37" s="179">
        <f>SUM(C38,C41,C43)</f>
        <v>6442508</v>
      </c>
      <c r="D37" s="179">
        <f>SUM(D38,D41,D43)</f>
        <v>6497020</v>
      </c>
      <c r="E37" s="179">
        <f>SUM(E38,E41,E43)</f>
        <v>6609185</v>
      </c>
      <c r="F37" s="179">
        <f>SUM(F38,F41,F43)</f>
        <v>6689640</v>
      </c>
      <c r="G37" s="164">
        <f t="shared" ref="G37:G75" si="2">F37/C37*100</f>
        <v>103.83595953625513</v>
      </c>
      <c r="H37" s="191">
        <f t="shared" ref="H37:H101" si="3">F37/E37*100</f>
        <v>101.21732104639224</v>
      </c>
    </row>
    <row r="38" spans="1:8" s="113" customFormat="1" ht="15" customHeight="1">
      <c r="A38" s="173">
        <v>311</v>
      </c>
      <c r="B38" s="174" t="s">
        <v>8</v>
      </c>
      <c r="C38" s="175">
        <f>SUM(C39)</f>
        <v>5293621</v>
      </c>
      <c r="D38" s="175">
        <v>5388000</v>
      </c>
      <c r="E38" s="175">
        <v>5444350</v>
      </c>
      <c r="F38" s="175">
        <v>5503478</v>
      </c>
      <c r="G38" s="168">
        <f t="shared" si="2"/>
        <v>103.96433745445697</v>
      </c>
      <c r="H38" s="192">
        <f t="shared" si="3"/>
        <v>101.08604332932305</v>
      </c>
    </row>
    <row r="39" spans="1:8" s="111" customFormat="1" ht="15" customHeight="1">
      <c r="A39" s="116">
        <v>3111</v>
      </c>
      <c r="B39" s="74" t="s">
        <v>84</v>
      </c>
      <c r="C39" s="112">
        <v>5293621</v>
      </c>
      <c r="D39" s="112">
        <v>5388000</v>
      </c>
      <c r="E39" s="112">
        <v>5442000</v>
      </c>
      <c r="F39" s="112">
        <v>5498200</v>
      </c>
      <c r="G39" s="63">
        <f t="shared" si="2"/>
        <v>103.86463254547313</v>
      </c>
      <c r="H39" s="66">
        <f t="shared" si="3"/>
        <v>101.03270856302831</v>
      </c>
    </row>
    <row r="40" spans="1:8" s="111" customFormat="1" ht="15" customHeight="1">
      <c r="A40" s="116">
        <v>3113</v>
      </c>
      <c r="B40" s="74" t="s">
        <v>195</v>
      </c>
      <c r="C40" s="112"/>
      <c r="D40" s="112"/>
      <c r="E40" s="112">
        <v>2350</v>
      </c>
      <c r="F40" s="112">
        <v>5278</v>
      </c>
      <c r="G40" s="63"/>
      <c r="H40" s="66"/>
    </row>
    <row r="41" spans="1:8" s="113" customFormat="1">
      <c r="A41" s="173">
        <v>312</v>
      </c>
      <c r="B41" s="174" t="s">
        <v>9</v>
      </c>
      <c r="C41" s="175">
        <f>SUM(C42)</f>
        <v>272471</v>
      </c>
      <c r="D41" s="175">
        <f>SUM(D42)</f>
        <v>220000</v>
      </c>
      <c r="E41" s="175">
        <f>SUM(E42)</f>
        <v>266725</v>
      </c>
      <c r="F41" s="175">
        <f>SUM(F42)</f>
        <v>278088</v>
      </c>
      <c r="G41" s="168">
        <f t="shared" si="2"/>
        <v>102.06150379306422</v>
      </c>
      <c r="H41" s="192">
        <f t="shared" si="3"/>
        <v>104.26019308276315</v>
      </c>
    </row>
    <row r="42" spans="1:8" s="111" customFormat="1">
      <c r="A42" s="116" t="s">
        <v>95</v>
      </c>
      <c r="B42" s="120" t="s">
        <v>9</v>
      </c>
      <c r="C42" s="112">
        <v>272471</v>
      </c>
      <c r="D42" s="112">
        <v>220000</v>
      </c>
      <c r="E42" s="112">
        <v>266725</v>
      </c>
      <c r="F42" s="112">
        <v>278088</v>
      </c>
      <c r="G42" s="63">
        <f t="shared" si="2"/>
        <v>102.06150379306422</v>
      </c>
      <c r="H42" s="66">
        <f t="shared" si="3"/>
        <v>104.26019308276315</v>
      </c>
    </row>
    <row r="43" spans="1:8" s="113" customFormat="1">
      <c r="A43" s="173">
        <v>313</v>
      </c>
      <c r="B43" s="174" t="s">
        <v>10</v>
      </c>
      <c r="C43" s="175">
        <f>SUM(C44:C45)</f>
        <v>876416</v>
      </c>
      <c r="D43" s="175">
        <f>SUM(D44:D45)</f>
        <v>889020</v>
      </c>
      <c r="E43" s="175">
        <f>SUM(E44:E45)</f>
        <v>898110</v>
      </c>
      <c r="F43" s="175">
        <f>SUM(F44:F45)</f>
        <v>908074</v>
      </c>
      <c r="G43" s="168">
        <f t="shared" si="2"/>
        <v>103.61221155250475</v>
      </c>
      <c r="H43" s="192">
        <f t="shared" si="3"/>
        <v>101.10944093707899</v>
      </c>
    </row>
    <row r="44" spans="1:8" s="111" customFormat="1">
      <c r="A44" s="116">
        <v>3132</v>
      </c>
      <c r="B44" s="120" t="s">
        <v>85</v>
      </c>
      <c r="C44" s="112">
        <v>869206</v>
      </c>
      <c r="D44" s="112">
        <v>889020</v>
      </c>
      <c r="E44" s="112">
        <v>898110</v>
      </c>
      <c r="F44" s="112">
        <v>908074</v>
      </c>
      <c r="G44" s="63">
        <f t="shared" si="2"/>
        <v>104.47166724573921</v>
      </c>
      <c r="H44" s="66">
        <f t="shared" si="3"/>
        <v>101.10944093707899</v>
      </c>
    </row>
    <row r="45" spans="1:8" s="111" customFormat="1" ht="30">
      <c r="A45" s="116">
        <v>3133</v>
      </c>
      <c r="B45" s="120" t="s">
        <v>86</v>
      </c>
      <c r="C45" s="112">
        <v>7210</v>
      </c>
      <c r="D45" s="112"/>
      <c r="E45" s="112"/>
      <c r="F45" s="112"/>
      <c r="G45" s="63">
        <f t="shared" si="2"/>
        <v>0</v>
      </c>
      <c r="H45" s="66" t="e">
        <f t="shared" si="3"/>
        <v>#DIV/0!</v>
      </c>
    </row>
    <row r="46" spans="1:8" s="113" customFormat="1">
      <c r="A46" s="180">
        <v>32</v>
      </c>
      <c r="B46" s="181" t="s">
        <v>11</v>
      </c>
      <c r="C46" s="182">
        <f>SUM(C47,C52,C59,C69,C71)</f>
        <v>1306712</v>
      </c>
      <c r="D46" s="182">
        <f>SUM(D47,D52,D59,D69,D71)</f>
        <v>1297630</v>
      </c>
      <c r="E46" s="182">
        <f>SUM(E47,E52,E59,E69,E71)</f>
        <v>1165407</v>
      </c>
      <c r="F46" s="182">
        <f>SUM(F47,F52,F59,F69,F71)</f>
        <v>1096597</v>
      </c>
      <c r="G46" s="164">
        <f t="shared" si="2"/>
        <v>83.920328274325172</v>
      </c>
      <c r="H46" s="191">
        <f t="shared" si="3"/>
        <v>94.095624961923178</v>
      </c>
    </row>
    <row r="47" spans="1:8" s="113" customFormat="1">
      <c r="A47" s="173">
        <v>321</v>
      </c>
      <c r="B47" s="174" t="s">
        <v>12</v>
      </c>
      <c r="C47" s="175">
        <f>SUM(C48,C49,C50,C51)</f>
        <v>440420</v>
      </c>
      <c r="D47" s="175">
        <f>SUM(D48,D49,D50,D51)</f>
        <v>427230</v>
      </c>
      <c r="E47" s="175">
        <f>SUM(E48,E49,E50,E51)</f>
        <v>306919</v>
      </c>
      <c r="F47" s="175">
        <f>SUM(F48,F49,F50,F51)</f>
        <v>299232</v>
      </c>
      <c r="G47" s="168">
        <f t="shared" si="2"/>
        <v>67.942418600426862</v>
      </c>
      <c r="H47" s="192">
        <f t="shared" si="3"/>
        <v>97.495430390428751</v>
      </c>
    </row>
    <row r="48" spans="1:8" s="111" customFormat="1">
      <c r="A48" s="116" t="s">
        <v>87</v>
      </c>
      <c r="B48" s="120" t="s">
        <v>88</v>
      </c>
      <c r="C48" s="112">
        <v>24331</v>
      </c>
      <c r="D48" s="112">
        <v>16600</v>
      </c>
      <c r="E48" s="112">
        <v>10150</v>
      </c>
      <c r="F48" s="112">
        <v>8403</v>
      </c>
      <c r="G48" s="63">
        <f t="shared" si="2"/>
        <v>34.536188401627555</v>
      </c>
      <c r="H48" s="66">
        <f t="shared" si="3"/>
        <v>82.78817733990148</v>
      </c>
    </row>
    <row r="49" spans="1:8" s="111" customFormat="1" ht="30">
      <c r="A49" s="116" t="s">
        <v>89</v>
      </c>
      <c r="B49" s="120" t="s">
        <v>13</v>
      </c>
      <c r="C49" s="112">
        <v>386000</v>
      </c>
      <c r="D49" s="112">
        <v>387000</v>
      </c>
      <c r="E49" s="112">
        <v>284000</v>
      </c>
      <c r="F49" s="112">
        <v>284000</v>
      </c>
      <c r="G49" s="63">
        <f t="shared" si="2"/>
        <v>73.575129533678748</v>
      </c>
      <c r="H49" s="66">
        <f t="shared" si="3"/>
        <v>100</v>
      </c>
    </row>
    <row r="50" spans="1:8" s="111" customFormat="1">
      <c r="A50" s="116">
        <v>3213</v>
      </c>
      <c r="B50" s="120" t="s">
        <v>129</v>
      </c>
      <c r="C50" s="112">
        <v>30089</v>
      </c>
      <c r="D50" s="112">
        <v>23330</v>
      </c>
      <c r="E50" s="112">
        <v>8000</v>
      </c>
      <c r="F50" s="112">
        <v>2360</v>
      </c>
      <c r="G50" s="63">
        <f t="shared" si="2"/>
        <v>7.8433979195054668</v>
      </c>
      <c r="H50" s="66">
        <f t="shared" si="3"/>
        <v>29.5</v>
      </c>
    </row>
    <row r="51" spans="1:8" s="111" customFormat="1">
      <c r="A51" s="116">
        <v>3214</v>
      </c>
      <c r="B51" s="120" t="s">
        <v>130</v>
      </c>
      <c r="C51" s="112"/>
      <c r="D51" s="112">
        <v>300</v>
      </c>
      <c r="E51" s="112">
        <v>4769</v>
      </c>
      <c r="F51" s="112">
        <v>4469</v>
      </c>
      <c r="G51" s="63" t="e">
        <f t="shared" si="2"/>
        <v>#DIV/0!</v>
      </c>
      <c r="H51" s="66">
        <f t="shared" si="3"/>
        <v>93.70937303417908</v>
      </c>
    </row>
    <row r="52" spans="1:8" s="113" customFormat="1">
      <c r="A52" s="173">
        <v>322</v>
      </c>
      <c r="B52" s="174" t="s">
        <v>14</v>
      </c>
      <c r="C52" s="175">
        <f>SUM(C53:C58)</f>
        <v>595319</v>
      </c>
      <c r="D52" s="175">
        <f>SUM(D53:D58)</f>
        <v>646782</v>
      </c>
      <c r="E52" s="175">
        <f>SUM(E53:E58)</f>
        <v>580377</v>
      </c>
      <c r="F52" s="175">
        <f>SUM(F53:F58)</f>
        <v>535111</v>
      </c>
      <c r="G52" s="168">
        <f t="shared" si="2"/>
        <v>89.886430636347896</v>
      </c>
      <c r="H52" s="192">
        <f t="shared" si="3"/>
        <v>92.200586859920364</v>
      </c>
    </row>
    <row r="53" spans="1:8" s="111" customFormat="1">
      <c r="A53" s="116" t="s">
        <v>90</v>
      </c>
      <c r="B53" s="120" t="s">
        <v>15</v>
      </c>
      <c r="C53" s="112">
        <v>99075</v>
      </c>
      <c r="D53" s="112">
        <v>98500</v>
      </c>
      <c r="E53" s="112">
        <v>113488</v>
      </c>
      <c r="F53" s="112">
        <v>117423</v>
      </c>
      <c r="G53" s="63">
        <f t="shared" si="2"/>
        <v>118.51930355791067</v>
      </c>
      <c r="H53" s="66">
        <f t="shared" si="3"/>
        <v>103.46732694205554</v>
      </c>
    </row>
    <row r="54" spans="1:8" s="111" customFormat="1">
      <c r="A54" s="116">
        <v>3222</v>
      </c>
      <c r="B54" s="120" t="s">
        <v>131</v>
      </c>
      <c r="C54" s="112">
        <v>114847</v>
      </c>
      <c r="D54" s="112">
        <v>154000</v>
      </c>
      <c r="E54" s="112">
        <v>87861</v>
      </c>
      <c r="F54" s="112">
        <v>82415</v>
      </c>
      <c r="G54" s="63">
        <f t="shared" si="2"/>
        <v>71.760690309716395</v>
      </c>
      <c r="H54" s="66">
        <f t="shared" si="3"/>
        <v>93.801572939074219</v>
      </c>
    </row>
    <row r="55" spans="1:8" s="111" customFormat="1">
      <c r="A55" s="116" t="s">
        <v>91</v>
      </c>
      <c r="B55" s="120" t="s">
        <v>92</v>
      </c>
      <c r="C55" s="112">
        <v>350174</v>
      </c>
      <c r="D55" s="112">
        <v>364482</v>
      </c>
      <c r="E55" s="112">
        <v>317028</v>
      </c>
      <c r="F55" s="112">
        <v>261556</v>
      </c>
      <c r="G55" s="63">
        <f t="shared" si="2"/>
        <v>74.69315254701948</v>
      </c>
      <c r="H55" s="66">
        <f t="shared" si="3"/>
        <v>82.502491893460515</v>
      </c>
    </row>
    <row r="56" spans="1:8" s="111" customFormat="1" ht="30">
      <c r="A56" s="116" t="s">
        <v>93</v>
      </c>
      <c r="B56" s="120" t="s">
        <v>94</v>
      </c>
      <c r="C56" s="112">
        <v>20171</v>
      </c>
      <c r="D56" s="112">
        <v>13000</v>
      </c>
      <c r="E56" s="112">
        <v>48000</v>
      </c>
      <c r="F56" s="112">
        <v>56659</v>
      </c>
      <c r="G56" s="63">
        <f t="shared" si="2"/>
        <v>280.89336175697787</v>
      </c>
      <c r="H56" s="66">
        <f t="shared" si="3"/>
        <v>118.03958333333333</v>
      </c>
    </row>
    <row r="57" spans="1:8" s="111" customFormat="1">
      <c r="A57" s="116">
        <v>3225</v>
      </c>
      <c r="B57" s="120" t="s">
        <v>132</v>
      </c>
      <c r="C57" s="112"/>
      <c r="D57" s="112">
        <v>3000</v>
      </c>
      <c r="E57" s="112">
        <v>2500</v>
      </c>
      <c r="F57" s="112">
        <v>8358</v>
      </c>
      <c r="G57" s="63" t="e">
        <f t="shared" si="2"/>
        <v>#DIV/0!</v>
      </c>
      <c r="H57" s="66">
        <f t="shared" si="3"/>
        <v>334.32</v>
      </c>
    </row>
    <row r="58" spans="1:8" s="111" customFormat="1">
      <c r="A58" s="116">
        <v>3227</v>
      </c>
      <c r="B58" s="120" t="s">
        <v>133</v>
      </c>
      <c r="C58" s="112">
        <v>11052</v>
      </c>
      <c r="D58" s="112">
        <v>13800</v>
      </c>
      <c r="E58" s="112">
        <v>11500</v>
      </c>
      <c r="F58" s="112">
        <v>8700</v>
      </c>
      <c r="G58" s="63">
        <f t="shared" si="2"/>
        <v>78.718783930510313</v>
      </c>
      <c r="H58" s="66">
        <f t="shared" si="3"/>
        <v>75.65217391304347</v>
      </c>
    </row>
    <row r="59" spans="1:8" s="113" customFormat="1">
      <c r="A59" s="173">
        <v>323</v>
      </c>
      <c r="B59" s="174" t="s">
        <v>16</v>
      </c>
      <c r="C59" s="175">
        <f>SUM(C60:C68)</f>
        <v>219951</v>
      </c>
      <c r="D59" s="175">
        <f>SUM(D60:D68)</f>
        <v>179918</v>
      </c>
      <c r="E59" s="175">
        <f>SUM(E60:E68)</f>
        <v>200453</v>
      </c>
      <c r="F59" s="175">
        <f>SUM(F60:F68)</f>
        <v>201491</v>
      </c>
      <c r="G59" s="168">
        <f t="shared" si="2"/>
        <v>91.607221608449152</v>
      </c>
      <c r="H59" s="192">
        <f t="shared" si="3"/>
        <v>100.51782712156965</v>
      </c>
    </row>
    <row r="60" spans="1:8" s="111" customFormat="1">
      <c r="A60" s="116" t="s">
        <v>96</v>
      </c>
      <c r="B60" s="120" t="s">
        <v>97</v>
      </c>
      <c r="C60" s="112">
        <v>56767</v>
      </c>
      <c r="D60" s="112">
        <v>44700</v>
      </c>
      <c r="E60" s="112">
        <v>41300</v>
      </c>
      <c r="F60" s="112">
        <v>40162</v>
      </c>
      <c r="G60" s="63">
        <f t="shared" si="2"/>
        <v>70.748850564588579</v>
      </c>
      <c r="H60" s="66">
        <f t="shared" si="3"/>
        <v>97.244552058111381</v>
      </c>
    </row>
    <row r="61" spans="1:8" s="111" customFormat="1">
      <c r="A61" s="116" t="s">
        <v>98</v>
      </c>
      <c r="B61" s="120" t="s">
        <v>99</v>
      </c>
      <c r="C61" s="112">
        <v>23045</v>
      </c>
      <c r="D61" s="112">
        <v>15500</v>
      </c>
      <c r="E61" s="112">
        <v>43501</v>
      </c>
      <c r="F61" s="112">
        <v>47842</v>
      </c>
      <c r="G61" s="63">
        <f t="shared" si="2"/>
        <v>207.60251681492733</v>
      </c>
      <c r="H61" s="66">
        <f t="shared" si="3"/>
        <v>109.97908094066804</v>
      </c>
    </row>
    <row r="62" spans="1:8" s="111" customFormat="1">
      <c r="A62" s="116">
        <v>3233</v>
      </c>
      <c r="B62" s="120" t="s">
        <v>184</v>
      </c>
      <c r="C62" s="112">
        <v>5958</v>
      </c>
      <c r="D62" s="112">
        <v>2400</v>
      </c>
      <c r="E62" s="112">
        <v>2980</v>
      </c>
      <c r="F62" s="112">
        <v>2880</v>
      </c>
      <c r="G62" s="63">
        <f t="shared" si="2"/>
        <v>48.338368580060425</v>
      </c>
      <c r="H62" s="66">
        <f t="shared" si="3"/>
        <v>96.644295302013433</v>
      </c>
    </row>
    <row r="63" spans="1:8" s="111" customFormat="1">
      <c r="A63" s="116" t="s">
        <v>100</v>
      </c>
      <c r="B63" s="120" t="s">
        <v>101</v>
      </c>
      <c r="C63" s="112">
        <v>83866</v>
      </c>
      <c r="D63" s="112">
        <v>74518</v>
      </c>
      <c r="E63" s="112">
        <v>70320</v>
      </c>
      <c r="F63" s="112">
        <v>77597</v>
      </c>
      <c r="G63" s="63">
        <f t="shared" si="2"/>
        <v>92.524980325757753</v>
      </c>
      <c r="H63" s="66">
        <f t="shared" si="3"/>
        <v>110.34840728100114</v>
      </c>
    </row>
    <row r="64" spans="1:8" s="111" customFormat="1">
      <c r="A64" s="116">
        <v>3235</v>
      </c>
      <c r="B64" s="120" t="s">
        <v>134</v>
      </c>
      <c r="C64" s="112"/>
      <c r="D64" s="112"/>
      <c r="E64" s="112"/>
      <c r="F64" s="112"/>
      <c r="G64" s="63" t="e">
        <f t="shared" si="2"/>
        <v>#DIV/0!</v>
      </c>
      <c r="H64" s="66" t="e">
        <f t="shared" si="3"/>
        <v>#DIV/0!</v>
      </c>
    </row>
    <row r="65" spans="1:8" s="111" customFormat="1">
      <c r="A65" s="116">
        <v>3236</v>
      </c>
      <c r="B65" s="120" t="s">
        <v>135</v>
      </c>
      <c r="C65" s="112">
        <v>12620</v>
      </c>
      <c r="D65" s="112">
        <v>15000</v>
      </c>
      <c r="E65" s="112">
        <v>13680</v>
      </c>
      <c r="F65" s="112">
        <v>12675</v>
      </c>
      <c r="G65" s="63">
        <f t="shared" si="2"/>
        <v>100.43581616481777</v>
      </c>
      <c r="H65" s="66">
        <f t="shared" si="3"/>
        <v>92.653508771929822</v>
      </c>
    </row>
    <row r="66" spans="1:8" s="111" customFormat="1">
      <c r="A66" s="116">
        <v>3237</v>
      </c>
      <c r="B66" s="120" t="s">
        <v>136</v>
      </c>
      <c r="C66" s="112">
        <v>20869</v>
      </c>
      <c r="D66" s="112">
        <v>5500</v>
      </c>
      <c r="E66" s="112">
        <v>5500</v>
      </c>
      <c r="F66" s="112">
        <v>938</v>
      </c>
      <c r="G66" s="63">
        <f t="shared" si="2"/>
        <v>4.4947050649288416</v>
      </c>
      <c r="H66" s="66">
        <f t="shared" si="3"/>
        <v>17.054545454545455</v>
      </c>
    </row>
    <row r="67" spans="1:8" s="111" customFormat="1">
      <c r="A67" s="116" t="s">
        <v>102</v>
      </c>
      <c r="B67" s="120" t="s">
        <v>103</v>
      </c>
      <c r="C67" s="112">
        <v>9816</v>
      </c>
      <c r="D67" s="112">
        <v>10000</v>
      </c>
      <c r="E67" s="112">
        <v>10872</v>
      </c>
      <c r="F67" s="112">
        <v>10858</v>
      </c>
      <c r="G67" s="63">
        <f t="shared" si="2"/>
        <v>110.61532192339038</v>
      </c>
      <c r="H67" s="66">
        <f t="shared" si="3"/>
        <v>99.871228844738781</v>
      </c>
    </row>
    <row r="68" spans="1:8" s="111" customFormat="1">
      <c r="A68" s="116" t="s">
        <v>104</v>
      </c>
      <c r="B68" s="120" t="s">
        <v>17</v>
      </c>
      <c r="C68" s="112">
        <v>7010</v>
      </c>
      <c r="D68" s="112">
        <v>12300</v>
      </c>
      <c r="E68" s="112">
        <v>12300</v>
      </c>
      <c r="F68" s="112">
        <v>8539</v>
      </c>
      <c r="G68" s="63">
        <f t="shared" si="2"/>
        <v>121.811697574893</v>
      </c>
      <c r="H68" s="66">
        <f t="shared" si="3"/>
        <v>69.422764227642276</v>
      </c>
    </row>
    <row r="69" spans="1:8" s="113" customFormat="1" ht="30">
      <c r="A69" s="173">
        <v>324</v>
      </c>
      <c r="B69" s="174" t="s">
        <v>23</v>
      </c>
      <c r="C69" s="175">
        <f>SUM(C70)</f>
        <v>0</v>
      </c>
      <c r="D69" s="175">
        <f>SUM(D70)</f>
        <v>0</v>
      </c>
      <c r="E69" s="175">
        <f>SUM(E70)</f>
        <v>31283</v>
      </c>
      <c r="F69" s="175">
        <f>SUM(F70)</f>
        <v>31283</v>
      </c>
      <c r="G69" s="168" t="e">
        <f t="shared" si="2"/>
        <v>#DIV/0!</v>
      </c>
      <c r="H69" s="192">
        <f t="shared" si="3"/>
        <v>100</v>
      </c>
    </row>
    <row r="70" spans="1:8" s="111" customFormat="1" ht="30">
      <c r="A70" s="116">
        <v>3241</v>
      </c>
      <c r="B70" s="120" t="s">
        <v>23</v>
      </c>
      <c r="C70" s="112"/>
      <c r="D70" s="112"/>
      <c r="E70" s="112">
        <v>31283</v>
      </c>
      <c r="F70" s="112">
        <v>31283</v>
      </c>
      <c r="G70" s="63" t="e">
        <f t="shared" si="2"/>
        <v>#DIV/0!</v>
      </c>
      <c r="H70" s="66">
        <f t="shared" si="3"/>
        <v>100</v>
      </c>
    </row>
    <row r="71" spans="1:8" s="113" customFormat="1">
      <c r="A71" s="173">
        <v>329</v>
      </c>
      <c r="B71" s="174" t="s">
        <v>18</v>
      </c>
      <c r="C71" s="175">
        <f>SUM(C72:C76)</f>
        <v>51022</v>
      </c>
      <c r="D71" s="175">
        <f>SUM(D72:D76)</f>
        <v>43700</v>
      </c>
      <c r="E71" s="175">
        <f>SUM(E72:E76)</f>
        <v>46375</v>
      </c>
      <c r="F71" s="175">
        <f>SUM(F72:F76)</f>
        <v>29480</v>
      </c>
      <c r="G71" s="168">
        <f t="shared" si="2"/>
        <v>57.778997295284384</v>
      </c>
      <c r="H71" s="192">
        <f t="shared" si="3"/>
        <v>63.56873315363881</v>
      </c>
    </row>
    <row r="72" spans="1:8" s="111" customFormat="1">
      <c r="A72" s="116">
        <v>3292</v>
      </c>
      <c r="B72" s="120" t="s">
        <v>185</v>
      </c>
      <c r="C72" s="112">
        <v>4017</v>
      </c>
      <c r="D72" s="112">
        <v>7200</v>
      </c>
      <c r="E72" s="112">
        <v>7400</v>
      </c>
      <c r="F72" s="112">
        <v>4375</v>
      </c>
      <c r="G72" s="63">
        <f t="shared" si="2"/>
        <v>108.91212347523027</v>
      </c>
      <c r="H72" s="66">
        <f t="shared" si="3"/>
        <v>59.121621621621621</v>
      </c>
    </row>
    <row r="73" spans="1:8" s="111" customFormat="1">
      <c r="A73" s="116" t="s">
        <v>105</v>
      </c>
      <c r="B73" s="120" t="s">
        <v>106</v>
      </c>
      <c r="C73" s="112">
        <v>464</v>
      </c>
      <c r="D73" s="112">
        <v>2500</v>
      </c>
      <c r="E73" s="112">
        <v>2500</v>
      </c>
      <c r="F73" s="112"/>
      <c r="G73" s="63">
        <f t="shared" si="2"/>
        <v>0</v>
      </c>
      <c r="H73" s="66">
        <f t="shared" si="3"/>
        <v>0</v>
      </c>
    </row>
    <row r="74" spans="1:8" s="111" customFormat="1">
      <c r="A74" s="116">
        <v>3294</v>
      </c>
      <c r="B74" s="120" t="s">
        <v>137</v>
      </c>
      <c r="C74" s="112">
        <v>1990</v>
      </c>
      <c r="D74" s="112">
        <v>2000</v>
      </c>
      <c r="E74" s="112">
        <v>2000</v>
      </c>
      <c r="F74" s="112">
        <v>350</v>
      </c>
      <c r="G74" s="63">
        <f t="shared" si="2"/>
        <v>17.587939698492463</v>
      </c>
      <c r="H74" s="66">
        <f t="shared" si="3"/>
        <v>17.5</v>
      </c>
    </row>
    <row r="75" spans="1:8" s="111" customFormat="1">
      <c r="A75" s="116">
        <v>3295</v>
      </c>
      <c r="B75" s="120" t="s">
        <v>107</v>
      </c>
      <c r="C75" s="112">
        <v>16625</v>
      </c>
      <c r="D75" s="112">
        <v>17000</v>
      </c>
      <c r="E75" s="112">
        <v>14375</v>
      </c>
      <c r="F75" s="112">
        <v>11588</v>
      </c>
      <c r="G75" s="63">
        <f t="shared" si="2"/>
        <v>69.702255639097743</v>
      </c>
      <c r="H75" s="66">
        <f t="shared" si="3"/>
        <v>80.612173913043478</v>
      </c>
    </row>
    <row r="76" spans="1:8" s="111" customFormat="1">
      <c r="A76" s="116" t="s">
        <v>108</v>
      </c>
      <c r="B76" s="120" t="s">
        <v>18</v>
      </c>
      <c r="C76" s="112">
        <v>27926</v>
      </c>
      <c r="D76" s="112">
        <v>15000</v>
      </c>
      <c r="E76" s="112">
        <v>20100</v>
      </c>
      <c r="F76" s="112">
        <v>13167</v>
      </c>
      <c r="G76" s="63">
        <f>F76/C76*100</f>
        <v>47.149609682732937</v>
      </c>
      <c r="H76" s="66">
        <f t="shared" si="3"/>
        <v>65.507462686567166</v>
      </c>
    </row>
    <row r="77" spans="1:8" s="113" customFormat="1">
      <c r="A77" s="180">
        <v>34</v>
      </c>
      <c r="B77" s="181" t="s">
        <v>19</v>
      </c>
      <c r="C77" s="182">
        <f>SUM(C78)</f>
        <v>3771</v>
      </c>
      <c r="D77" s="182">
        <f>SUM(D78)</f>
        <v>3700</v>
      </c>
      <c r="E77" s="182">
        <f>SUM(E78)</f>
        <v>3700</v>
      </c>
      <c r="F77" s="182">
        <f>SUM(F78)</f>
        <v>2877</v>
      </c>
      <c r="G77" s="164">
        <f t="shared" ref="G77:G101" si="4">F77/C77*100</f>
        <v>76.292760540970562</v>
      </c>
      <c r="H77" s="191">
        <f t="shared" si="3"/>
        <v>77.756756756756758</v>
      </c>
    </row>
    <row r="78" spans="1:8" s="113" customFormat="1">
      <c r="A78" s="173">
        <v>343</v>
      </c>
      <c r="B78" s="174" t="s">
        <v>20</v>
      </c>
      <c r="C78" s="175">
        <f>SUM(C79,C80)</f>
        <v>3771</v>
      </c>
      <c r="D78" s="175">
        <f>SUM(D79,D80)</f>
        <v>3700</v>
      </c>
      <c r="E78" s="175">
        <f>SUM(E79,E80)</f>
        <v>3700</v>
      </c>
      <c r="F78" s="175">
        <f>SUM(F79,F80)</f>
        <v>2877</v>
      </c>
      <c r="G78" s="168">
        <f t="shared" si="4"/>
        <v>76.292760540970562</v>
      </c>
      <c r="H78" s="192">
        <f t="shared" si="3"/>
        <v>77.756756756756758</v>
      </c>
    </row>
    <row r="79" spans="1:8" s="111" customFormat="1">
      <c r="A79" s="116" t="s">
        <v>109</v>
      </c>
      <c r="B79" s="120" t="s">
        <v>110</v>
      </c>
      <c r="C79" s="112">
        <v>3740</v>
      </c>
      <c r="D79" s="112">
        <v>3500</v>
      </c>
      <c r="E79" s="112">
        <v>3500</v>
      </c>
      <c r="F79" s="112">
        <v>2869</v>
      </c>
      <c r="G79" s="63">
        <f t="shared" si="4"/>
        <v>76.711229946524057</v>
      </c>
      <c r="H79" s="66">
        <f t="shared" si="3"/>
        <v>81.971428571428575</v>
      </c>
    </row>
    <row r="80" spans="1:8" s="111" customFormat="1">
      <c r="A80" s="116">
        <v>3433</v>
      </c>
      <c r="B80" s="120" t="s">
        <v>144</v>
      </c>
      <c r="C80" s="112">
        <v>31</v>
      </c>
      <c r="D80" s="112">
        <v>200</v>
      </c>
      <c r="E80" s="112">
        <v>200</v>
      </c>
      <c r="F80" s="112">
        <v>8</v>
      </c>
      <c r="G80" s="63">
        <f t="shared" si="4"/>
        <v>25.806451612903224</v>
      </c>
      <c r="H80" s="66">
        <f t="shared" si="3"/>
        <v>4</v>
      </c>
    </row>
    <row r="81" spans="1:8" s="111" customFormat="1">
      <c r="A81" s="180">
        <v>37</v>
      </c>
      <c r="B81" s="181" t="s">
        <v>145</v>
      </c>
      <c r="C81" s="182">
        <f>SUM(C82)</f>
        <v>7722</v>
      </c>
      <c r="D81" s="182">
        <f>SUM(D82)</f>
        <v>19000</v>
      </c>
      <c r="E81" s="182">
        <f>SUM(E82)</f>
        <v>29752</v>
      </c>
      <c r="F81" s="182">
        <f>SUM(F82)</f>
        <v>28552</v>
      </c>
      <c r="G81" s="164">
        <f t="shared" si="4"/>
        <v>369.74876974876975</v>
      </c>
      <c r="H81" s="191">
        <f t="shared" si="3"/>
        <v>95.966657703683794</v>
      </c>
    </row>
    <row r="82" spans="1:8" s="111" customFormat="1" ht="30">
      <c r="A82" s="173">
        <v>372</v>
      </c>
      <c r="B82" s="174" t="s">
        <v>146</v>
      </c>
      <c r="C82" s="175">
        <f>SUM(C83:C85)</f>
        <v>7722</v>
      </c>
      <c r="D82" s="175">
        <f>SUM(D83:D85)</f>
        <v>19000</v>
      </c>
      <c r="E82" s="175">
        <f>SUM(E83:E85)</f>
        <v>29752</v>
      </c>
      <c r="F82" s="175">
        <f>SUM(F83:F85)</f>
        <v>28552</v>
      </c>
      <c r="G82" s="168">
        <f t="shared" si="4"/>
        <v>369.74876974876975</v>
      </c>
      <c r="H82" s="192">
        <f t="shared" si="3"/>
        <v>95.966657703683794</v>
      </c>
    </row>
    <row r="83" spans="1:8" s="111" customFormat="1">
      <c r="A83" s="116">
        <v>3721</v>
      </c>
      <c r="B83" s="120" t="s">
        <v>172</v>
      </c>
      <c r="C83" s="112">
        <v>6000</v>
      </c>
      <c r="D83" s="112">
        <v>19000</v>
      </c>
      <c r="E83" s="112">
        <v>29752</v>
      </c>
      <c r="F83" s="114">
        <v>26200</v>
      </c>
      <c r="G83" s="63"/>
      <c r="H83" s="66"/>
    </row>
    <row r="84" spans="1:8" s="111" customFormat="1">
      <c r="A84" s="116">
        <v>3722</v>
      </c>
      <c r="B84" s="120" t="s">
        <v>147</v>
      </c>
      <c r="C84" s="112">
        <v>1722</v>
      </c>
      <c r="D84" s="112"/>
      <c r="E84" s="112"/>
      <c r="F84" s="112">
        <v>2352</v>
      </c>
      <c r="G84" s="63">
        <f t="shared" si="4"/>
        <v>136.58536585365854</v>
      </c>
      <c r="H84" s="66" t="e">
        <f t="shared" si="3"/>
        <v>#DIV/0!</v>
      </c>
    </row>
    <row r="85" spans="1:8" s="111" customFormat="1" ht="30">
      <c r="A85" s="116">
        <v>3723</v>
      </c>
      <c r="B85" s="120" t="s">
        <v>173</v>
      </c>
      <c r="C85" s="112"/>
      <c r="D85" s="112"/>
      <c r="E85" s="112"/>
      <c r="F85" s="112"/>
      <c r="G85" s="63" t="e">
        <f t="shared" si="4"/>
        <v>#DIV/0!</v>
      </c>
      <c r="H85" s="66" t="e">
        <f t="shared" si="3"/>
        <v>#DIV/0!</v>
      </c>
    </row>
    <row r="86" spans="1:8" s="111" customFormat="1" ht="21" customHeight="1">
      <c r="A86" s="180">
        <v>4</v>
      </c>
      <c r="B86" s="181" t="s">
        <v>162</v>
      </c>
      <c r="C86" s="182">
        <f>SUM(C87,C90)</f>
        <v>84755</v>
      </c>
      <c r="D86" s="182">
        <f>SUM(D87,D90)</f>
        <v>30250</v>
      </c>
      <c r="E86" s="182">
        <f>SUM(E87,E90)</f>
        <v>49559</v>
      </c>
      <c r="F86" s="182">
        <f>SUM(F87,F90)</f>
        <v>37451</v>
      </c>
      <c r="G86" s="164">
        <f t="shared" si="4"/>
        <v>44.187363577370064</v>
      </c>
      <c r="H86" s="191">
        <f t="shared" si="3"/>
        <v>75.568514296091521</v>
      </c>
    </row>
    <row r="87" spans="1:8" s="111" customFormat="1" ht="18.75" customHeight="1">
      <c r="A87" s="180">
        <v>41</v>
      </c>
      <c r="B87" s="181" t="s">
        <v>141</v>
      </c>
      <c r="C87" s="183">
        <f t="shared" ref="C87:F88" si="5">SUM(C88)</f>
        <v>0</v>
      </c>
      <c r="D87" s="183">
        <f t="shared" si="5"/>
        <v>0</v>
      </c>
      <c r="E87" s="183">
        <f t="shared" si="5"/>
        <v>0</v>
      </c>
      <c r="F87" s="183">
        <f t="shared" si="5"/>
        <v>0</v>
      </c>
      <c r="G87" s="164" t="e">
        <f t="shared" si="4"/>
        <v>#DIV/0!</v>
      </c>
      <c r="H87" s="191" t="e">
        <f t="shared" si="3"/>
        <v>#DIV/0!</v>
      </c>
    </row>
    <row r="88" spans="1:8" s="111" customFormat="1">
      <c r="A88" s="173">
        <v>412</v>
      </c>
      <c r="B88" s="174" t="s">
        <v>142</v>
      </c>
      <c r="C88" s="176">
        <f t="shared" si="5"/>
        <v>0</v>
      </c>
      <c r="D88" s="176">
        <f t="shared" si="5"/>
        <v>0</v>
      </c>
      <c r="E88" s="176">
        <f t="shared" si="5"/>
        <v>0</v>
      </c>
      <c r="F88" s="176">
        <f t="shared" si="5"/>
        <v>0</v>
      </c>
      <c r="G88" s="168" t="e">
        <f t="shared" si="4"/>
        <v>#DIV/0!</v>
      </c>
      <c r="H88" s="192" t="e">
        <f t="shared" si="3"/>
        <v>#DIV/0!</v>
      </c>
    </row>
    <row r="89" spans="1:8" s="111" customFormat="1">
      <c r="A89" s="116">
        <v>4123</v>
      </c>
      <c r="B89" s="120" t="s">
        <v>143</v>
      </c>
      <c r="C89" s="112"/>
      <c r="D89" s="112"/>
      <c r="E89" s="112"/>
      <c r="F89" s="112"/>
      <c r="G89" s="63" t="e">
        <f t="shared" si="4"/>
        <v>#DIV/0!</v>
      </c>
      <c r="H89" s="66" t="e">
        <f t="shared" si="3"/>
        <v>#DIV/0!</v>
      </c>
    </row>
    <row r="90" spans="1:8" s="113" customFormat="1" ht="21" customHeight="1">
      <c r="A90" s="180">
        <v>42</v>
      </c>
      <c r="B90" s="181" t="s">
        <v>22</v>
      </c>
      <c r="C90" s="182">
        <f>SUM(C91,C96)</f>
        <v>84755</v>
      </c>
      <c r="D90" s="182">
        <v>30250</v>
      </c>
      <c r="E90" s="182">
        <v>49559</v>
      </c>
      <c r="F90" s="182">
        <f>SUM(F91,F96)</f>
        <v>37451</v>
      </c>
      <c r="G90" s="164">
        <f t="shared" si="4"/>
        <v>44.187363577370064</v>
      </c>
      <c r="H90" s="191">
        <f t="shared" si="3"/>
        <v>75.568514296091521</v>
      </c>
    </row>
    <row r="91" spans="1:8" s="113" customFormat="1">
      <c r="A91" s="173">
        <v>422</v>
      </c>
      <c r="B91" s="174" t="s">
        <v>21</v>
      </c>
      <c r="C91" s="175">
        <f>SUM(C92:C95)</f>
        <v>73035</v>
      </c>
      <c r="D91" s="175">
        <f>SUM(D92:D95)</f>
        <v>24250</v>
      </c>
      <c r="E91" s="175">
        <v>49559</v>
      </c>
      <c r="F91" s="175">
        <f>SUM(F92:F95)</f>
        <v>32220</v>
      </c>
      <c r="G91" s="168">
        <f t="shared" si="4"/>
        <v>44.115834873690694</v>
      </c>
      <c r="H91" s="192">
        <f t="shared" si="3"/>
        <v>65.013418349845637</v>
      </c>
    </row>
    <row r="92" spans="1:8" s="111" customFormat="1">
      <c r="A92" s="116" t="s">
        <v>111</v>
      </c>
      <c r="B92" s="120" t="s">
        <v>112</v>
      </c>
      <c r="C92" s="112">
        <v>33967</v>
      </c>
      <c r="D92" s="112">
        <v>16250</v>
      </c>
      <c r="E92" s="112">
        <v>35200</v>
      </c>
      <c r="F92" s="112">
        <v>28361</v>
      </c>
      <c r="G92" s="63">
        <f t="shared" si="4"/>
        <v>83.495745870992437</v>
      </c>
      <c r="H92" s="66">
        <f t="shared" si="3"/>
        <v>80.57102272727272</v>
      </c>
    </row>
    <row r="93" spans="1:8" s="111" customFormat="1">
      <c r="A93" s="117">
        <v>4225</v>
      </c>
      <c r="B93" s="121" t="s">
        <v>186</v>
      </c>
      <c r="C93" s="115">
        <v>8000</v>
      </c>
      <c r="D93" s="115"/>
      <c r="E93" s="115"/>
      <c r="F93" s="115"/>
      <c r="G93" s="63">
        <f t="shared" si="4"/>
        <v>0</v>
      </c>
      <c r="H93" s="66" t="e">
        <f t="shared" si="3"/>
        <v>#DIV/0!</v>
      </c>
    </row>
    <row r="94" spans="1:8" s="111" customFormat="1">
      <c r="A94" s="156">
        <v>4223</v>
      </c>
      <c r="B94" s="157" t="s">
        <v>196</v>
      </c>
      <c r="C94" s="158"/>
      <c r="D94" s="158">
        <v>2000</v>
      </c>
      <c r="E94" s="158">
        <v>4500</v>
      </c>
      <c r="F94" s="158"/>
      <c r="G94" s="63"/>
      <c r="H94" s="66"/>
    </row>
    <row r="95" spans="1:8" s="111" customFormat="1">
      <c r="A95" s="156">
        <v>4227</v>
      </c>
      <c r="B95" s="157" t="s">
        <v>187</v>
      </c>
      <c r="C95" s="158">
        <v>31068</v>
      </c>
      <c r="D95" s="158">
        <v>6000</v>
      </c>
      <c r="E95" s="158">
        <v>3859</v>
      </c>
      <c r="F95" s="158">
        <v>3859</v>
      </c>
      <c r="G95" s="63">
        <f t="shared" si="4"/>
        <v>12.421140723574094</v>
      </c>
      <c r="H95" s="66">
        <f t="shared" si="3"/>
        <v>100</v>
      </c>
    </row>
    <row r="96" spans="1:8" s="111" customFormat="1">
      <c r="A96" s="188">
        <v>424</v>
      </c>
      <c r="B96" s="189" t="s">
        <v>138</v>
      </c>
      <c r="C96" s="190">
        <f>SUM(C97)</f>
        <v>11720</v>
      </c>
      <c r="D96" s="190">
        <f>SUM(D97)</f>
        <v>2500</v>
      </c>
      <c r="E96" s="190">
        <f>SUM(E97)</f>
        <v>6000</v>
      </c>
      <c r="F96" s="190">
        <f>SUM(F97)</f>
        <v>5231</v>
      </c>
      <c r="G96" s="168">
        <f>F96/C96*100</f>
        <v>44.63310580204778</v>
      </c>
      <c r="H96" s="192">
        <f>F96/E96*100</f>
        <v>87.183333333333337</v>
      </c>
    </row>
    <row r="97" spans="1:8" s="111" customFormat="1">
      <c r="A97" s="156">
        <v>4241</v>
      </c>
      <c r="B97" s="157" t="s">
        <v>139</v>
      </c>
      <c r="C97" s="158">
        <v>11720</v>
      </c>
      <c r="D97" s="158">
        <v>2500</v>
      </c>
      <c r="E97" s="158">
        <v>6000</v>
      </c>
      <c r="F97" s="158">
        <v>5231</v>
      </c>
      <c r="G97" s="166">
        <f t="shared" si="4"/>
        <v>44.63310580204778</v>
      </c>
      <c r="H97" s="167">
        <f t="shared" si="3"/>
        <v>87.183333333333337</v>
      </c>
    </row>
    <row r="98" spans="1:8" s="111" customFormat="1">
      <c r="A98" s="156">
        <v>4231</v>
      </c>
      <c r="B98" s="157" t="s">
        <v>188</v>
      </c>
      <c r="C98" s="158">
        <v>121000</v>
      </c>
      <c r="D98" s="158"/>
      <c r="E98" s="158"/>
      <c r="F98" s="158"/>
      <c r="G98" s="12">
        <f t="shared" si="4"/>
        <v>0</v>
      </c>
      <c r="H98" s="276"/>
    </row>
    <row r="99" spans="1:8" s="111" customFormat="1">
      <c r="A99" s="333">
        <v>426</v>
      </c>
      <c r="B99" s="334" t="s">
        <v>226</v>
      </c>
      <c r="C99" s="158"/>
      <c r="D99" s="280">
        <v>3500</v>
      </c>
      <c r="E99" s="280"/>
      <c r="F99" s="158"/>
      <c r="G99" s="12"/>
      <c r="H99" s="276"/>
    </row>
    <row r="100" spans="1:8" s="111" customFormat="1">
      <c r="A100" s="156">
        <v>4262</v>
      </c>
      <c r="B100" s="157" t="s">
        <v>189</v>
      </c>
      <c r="C100" s="158">
        <v>8692</v>
      </c>
      <c r="D100" s="158">
        <v>3500</v>
      </c>
      <c r="E100" s="158"/>
      <c r="F100" s="158"/>
      <c r="G100" s="12">
        <f t="shared" si="4"/>
        <v>0</v>
      </c>
      <c r="H100" s="276"/>
    </row>
    <row r="101" spans="1:8" s="145" customFormat="1" ht="19.5">
      <c r="A101" s="343" t="s">
        <v>118</v>
      </c>
      <c r="B101" s="344"/>
      <c r="C101" s="144">
        <v>7975160</v>
      </c>
      <c r="D101" s="144">
        <f>SUM(D37,D46,D77,D81,D86)</f>
        <v>7847600</v>
      </c>
      <c r="E101" s="144">
        <v>7857603</v>
      </c>
      <c r="F101" s="144">
        <f>SUM(F37,F46,F77,F81,F86)</f>
        <v>7855117</v>
      </c>
      <c r="G101" s="10">
        <f t="shared" si="4"/>
        <v>98.494788819283869</v>
      </c>
      <c r="H101" s="10">
        <f t="shared" si="3"/>
        <v>99.96836185284495</v>
      </c>
    </row>
    <row r="102" spans="1:8" s="77" customFormat="1" ht="20.25">
      <c r="A102" s="118"/>
      <c r="B102" s="118"/>
      <c r="C102" s="118"/>
      <c r="D102" s="118"/>
      <c r="E102" s="118"/>
      <c r="F102" s="118"/>
      <c r="G102" s="118"/>
      <c r="H102" s="119"/>
    </row>
    <row r="103" spans="1:8" s="77" customFormat="1" ht="20.25">
      <c r="A103" s="45"/>
      <c r="B103" s="45"/>
      <c r="C103" s="45"/>
      <c r="D103" s="45"/>
      <c r="E103" s="45"/>
      <c r="F103" s="45"/>
      <c r="G103" s="45"/>
      <c r="H103" s="25"/>
    </row>
    <row r="104" spans="1:8" s="77" customFormat="1" ht="20.25">
      <c r="A104" s="45"/>
      <c r="B104" s="332" t="s">
        <v>251</v>
      </c>
      <c r="C104" s="45"/>
      <c r="D104" s="45"/>
      <c r="E104" s="45"/>
      <c r="F104" s="45"/>
      <c r="G104" s="332" t="s">
        <v>252</v>
      </c>
      <c r="H104" s="25"/>
    </row>
    <row r="105" spans="1:8" s="77" customFormat="1" ht="20.25">
      <c r="A105" s="45"/>
      <c r="B105" s="45"/>
      <c r="C105" s="45"/>
      <c r="D105" s="45"/>
      <c r="E105" s="45"/>
      <c r="F105" s="45"/>
      <c r="G105" s="332" t="s">
        <v>253</v>
      </c>
      <c r="H105" s="25"/>
    </row>
    <row r="106" spans="1:8" s="77" customFormat="1" ht="20.25">
      <c r="A106" s="45"/>
      <c r="B106" s="45"/>
      <c r="C106" s="45"/>
      <c r="D106" s="45"/>
      <c r="E106" s="45"/>
      <c r="F106" s="45"/>
      <c r="G106" s="45"/>
      <c r="H106" s="25"/>
    </row>
    <row r="107" spans="1:8" s="77" customFormat="1" ht="20.25">
      <c r="A107" s="45"/>
      <c r="B107" s="45"/>
      <c r="C107" s="45"/>
      <c r="D107" s="45"/>
      <c r="E107" s="45"/>
      <c r="F107" s="45"/>
      <c r="G107" s="45"/>
      <c r="H107" s="25"/>
    </row>
    <row r="108" spans="1:8" s="77" customFormat="1" ht="20.25">
      <c r="A108" s="45"/>
      <c r="B108" s="45"/>
      <c r="C108" s="45"/>
      <c r="D108" s="45"/>
      <c r="E108" s="45"/>
      <c r="F108" s="45"/>
      <c r="G108" s="45"/>
      <c r="H108" s="25"/>
    </row>
    <row r="109" spans="1:8" s="77" customFormat="1" ht="20.25">
      <c r="A109" s="45"/>
      <c r="B109" s="45"/>
      <c r="C109" s="45"/>
      <c r="D109" s="45"/>
      <c r="E109" s="45"/>
      <c r="F109" s="45"/>
      <c r="G109" s="45"/>
      <c r="H109" s="25"/>
    </row>
    <row r="110" spans="1:8" s="77" customFormat="1" ht="20.25">
      <c r="A110" s="45"/>
      <c r="B110" s="45"/>
      <c r="C110" s="45"/>
      <c r="D110" s="45"/>
      <c r="E110" s="45"/>
      <c r="F110" s="45"/>
      <c r="G110" s="45"/>
      <c r="H110" s="25"/>
    </row>
    <row r="111" spans="1:8" s="77" customFormat="1" ht="20.25">
      <c r="A111" s="45"/>
      <c r="B111" s="45"/>
      <c r="C111" s="45"/>
      <c r="D111" s="45"/>
      <c r="E111" s="45"/>
      <c r="F111" s="45"/>
      <c r="G111" s="45"/>
      <c r="H111" s="25"/>
    </row>
    <row r="112" spans="1:8" s="77" customFormat="1" ht="20.25">
      <c r="A112" s="45"/>
      <c r="B112" s="45"/>
      <c r="C112" s="45"/>
      <c r="D112" s="45"/>
      <c r="E112" s="45"/>
      <c r="F112" s="45"/>
      <c r="G112" s="45"/>
      <c r="H112" s="25"/>
    </row>
    <row r="115" spans="4:4">
      <c r="D115" s="42"/>
    </row>
  </sheetData>
  <mergeCells count="24">
    <mergeCell ref="A101:B101"/>
    <mergeCell ref="A2:H2"/>
    <mergeCell ref="E34:E35"/>
    <mergeCell ref="F34:F35"/>
    <mergeCell ref="F6:F7"/>
    <mergeCell ref="G6:G7"/>
    <mergeCell ref="G34:G35"/>
    <mergeCell ref="H34:H35"/>
    <mergeCell ref="A36:B36"/>
    <mergeCell ref="A34:A35"/>
    <mergeCell ref="B34:B35"/>
    <mergeCell ref="C34:C35"/>
    <mergeCell ref="D34:D35"/>
    <mergeCell ref="A30:B30"/>
    <mergeCell ref="H6:H7"/>
    <mergeCell ref="A8:B8"/>
    <mergeCell ref="A33:G33"/>
    <mergeCell ref="A1:G1"/>
    <mergeCell ref="A4:G4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scale="61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6"/>
  <sheetViews>
    <sheetView tabSelected="1" topLeftCell="A249" zoomScale="85" zoomScaleNormal="85" workbookViewId="0">
      <selection activeCell="I371" sqref="I371"/>
    </sheetView>
  </sheetViews>
  <sheetFormatPr defaultColWidth="9.140625" defaultRowHeight="15"/>
  <cols>
    <col min="1" max="1" width="11.5703125" style="3" customWidth="1"/>
    <col min="2" max="2" width="44.7109375" style="3" customWidth="1"/>
    <col min="3" max="3" width="17.7109375" style="3" customWidth="1"/>
    <col min="4" max="7" width="17.7109375" style="14" customWidth="1"/>
    <col min="8" max="13" width="15.140625" style="3" customWidth="1"/>
    <col min="14" max="14" width="16.7109375" style="3" hidden="1" customWidth="1"/>
    <col min="15" max="15" width="16.42578125" style="3" hidden="1" customWidth="1"/>
    <col min="16" max="16" width="12.5703125" style="3" hidden="1" customWidth="1"/>
    <col min="17" max="17" width="15.140625" style="3" customWidth="1"/>
    <col min="18" max="16384" width="9.140625" style="3"/>
  </cols>
  <sheetData>
    <row r="1" spans="1:8" ht="49.5" customHeight="1">
      <c r="A1" s="336" t="s">
        <v>174</v>
      </c>
      <c r="B1" s="336"/>
      <c r="C1" s="336"/>
      <c r="D1" s="336"/>
      <c r="E1" s="336"/>
      <c r="F1" s="336"/>
      <c r="G1" s="336"/>
      <c r="H1" s="2"/>
    </row>
    <row r="2" spans="1:8">
      <c r="B2" s="3" t="s">
        <v>250</v>
      </c>
    </row>
    <row r="3" spans="1:8" ht="20.25">
      <c r="A3" s="379" t="s">
        <v>28</v>
      </c>
      <c r="B3" s="379"/>
      <c r="C3" s="379"/>
      <c r="D3" s="379"/>
      <c r="E3" s="379"/>
      <c r="F3" s="379"/>
      <c r="G3" s="379"/>
    </row>
    <row r="5" spans="1:8" s="5" customFormat="1">
      <c r="A5" s="4" t="s">
        <v>35</v>
      </c>
      <c r="D5" s="6"/>
      <c r="E5" s="6"/>
      <c r="F5" s="6"/>
      <c r="G5" s="6"/>
    </row>
    <row r="6" spans="1:8" ht="15.75" customHeight="1">
      <c r="A6" s="337" t="s">
        <v>29</v>
      </c>
      <c r="B6" s="339" t="s">
        <v>3</v>
      </c>
      <c r="C6" s="339" t="s">
        <v>74</v>
      </c>
      <c r="D6" s="341" t="s">
        <v>169</v>
      </c>
      <c r="E6" s="341" t="s">
        <v>170</v>
      </c>
      <c r="F6" s="341" t="s">
        <v>171</v>
      </c>
      <c r="G6" s="341" t="s">
        <v>75</v>
      </c>
      <c r="H6" s="341" t="s">
        <v>75</v>
      </c>
    </row>
    <row r="7" spans="1:8" ht="31.5" customHeight="1">
      <c r="A7" s="338"/>
      <c r="B7" s="340"/>
      <c r="C7" s="340"/>
      <c r="D7" s="342"/>
      <c r="E7" s="342"/>
      <c r="F7" s="342"/>
      <c r="G7" s="342"/>
      <c r="H7" s="342"/>
    </row>
    <row r="8" spans="1:8" s="77" customFormat="1" ht="12">
      <c r="A8" s="348">
        <v>1</v>
      </c>
      <c r="B8" s="348"/>
      <c r="C8" s="75">
        <v>2</v>
      </c>
      <c r="D8" s="76">
        <v>3</v>
      </c>
      <c r="E8" s="76">
        <v>4</v>
      </c>
      <c r="F8" s="76">
        <v>5</v>
      </c>
      <c r="G8" s="76" t="s">
        <v>76</v>
      </c>
      <c r="H8" s="76" t="s">
        <v>77</v>
      </c>
    </row>
    <row r="9" spans="1:8" ht="30">
      <c r="A9" s="193">
        <v>67</v>
      </c>
      <c r="B9" s="170" t="s">
        <v>36</v>
      </c>
      <c r="C9" s="168">
        <f>SUM(C10,C11)</f>
        <v>1038967</v>
      </c>
      <c r="D9" s="168">
        <f>SUM(D10,D11)</f>
        <v>1005500</v>
      </c>
      <c r="E9" s="168">
        <f>SUM(E10,E11)</f>
        <v>892000</v>
      </c>
      <c r="F9" s="168">
        <f>SUM(F10,F11)</f>
        <v>890173</v>
      </c>
      <c r="G9" s="168">
        <f>F9/C9*100</f>
        <v>85.678659668690145</v>
      </c>
      <c r="H9" s="192">
        <f>F9/E9*100</f>
        <v>99.79517937219731</v>
      </c>
    </row>
    <row r="10" spans="1:8" ht="30">
      <c r="A10" s="20">
        <v>6711</v>
      </c>
      <c r="B10" s="21" t="s">
        <v>37</v>
      </c>
      <c r="C10" s="84">
        <v>1007899</v>
      </c>
      <c r="D10" s="22">
        <v>1005500</v>
      </c>
      <c r="E10" s="22">
        <v>886800</v>
      </c>
      <c r="F10" s="22">
        <v>885113</v>
      </c>
      <c r="G10" s="63">
        <f>F10/C10*100</f>
        <v>87.81762855206722</v>
      </c>
      <c r="H10" s="66">
        <f>F10/E10*100</f>
        <v>99.809765448804683</v>
      </c>
    </row>
    <row r="11" spans="1:8" ht="45">
      <c r="A11" s="67">
        <v>6712</v>
      </c>
      <c r="B11" s="64" t="s">
        <v>38</v>
      </c>
      <c r="C11" s="85">
        <v>31068</v>
      </c>
      <c r="D11" s="65"/>
      <c r="E11" s="65">
        <v>5200</v>
      </c>
      <c r="F11" s="65">
        <v>5060</v>
      </c>
      <c r="G11" s="166">
        <f>F11/C11*100</f>
        <v>16.286854641431699</v>
      </c>
      <c r="H11" s="167">
        <f>F11/E11*100</f>
        <v>97.307692307692307</v>
      </c>
    </row>
    <row r="12" spans="1:8" ht="21.75" customHeight="1">
      <c r="A12" s="380" t="s">
        <v>39</v>
      </c>
      <c r="B12" s="380"/>
      <c r="C12" s="194">
        <f>C9</f>
        <v>1038967</v>
      </c>
      <c r="D12" s="194">
        <f>D9</f>
        <v>1005500</v>
      </c>
      <c r="E12" s="194">
        <f>E9</f>
        <v>892000</v>
      </c>
      <c r="F12" s="194">
        <f>F9</f>
        <v>890173</v>
      </c>
      <c r="G12" s="194">
        <f>F12/C12*100</f>
        <v>85.678659668690145</v>
      </c>
      <c r="H12" s="194">
        <f>F12/E12*100</f>
        <v>99.79517937219731</v>
      </c>
    </row>
    <row r="13" spans="1:8">
      <c r="A13" s="70"/>
      <c r="B13" s="70"/>
      <c r="C13" s="70"/>
      <c r="D13" s="12"/>
      <c r="E13" s="12"/>
      <c r="F13" s="12"/>
      <c r="G13" s="12"/>
    </row>
    <row r="14" spans="1:8">
      <c r="A14" s="4" t="s">
        <v>40</v>
      </c>
      <c r="B14" s="5"/>
      <c r="C14" s="5"/>
      <c r="D14" s="6"/>
      <c r="E14" s="6"/>
      <c r="F14" s="6"/>
      <c r="G14" s="6"/>
    </row>
    <row r="15" spans="1:8">
      <c r="A15" s="337" t="s">
        <v>29</v>
      </c>
      <c r="B15" s="339" t="s">
        <v>3</v>
      </c>
      <c r="C15" s="339" t="s">
        <v>74</v>
      </c>
      <c r="D15" s="341" t="s">
        <v>169</v>
      </c>
      <c r="E15" s="341" t="s">
        <v>170</v>
      </c>
      <c r="F15" s="341" t="s">
        <v>171</v>
      </c>
      <c r="G15" s="341" t="s">
        <v>75</v>
      </c>
      <c r="H15" s="341" t="s">
        <v>75</v>
      </c>
    </row>
    <row r="16" spans="1:8" ht="30.6" customHeight="1">
      <c r="A16" s="338"/>
      <c r="B16" s="340"/>
      <c r="C16" s="340"/>
      <c r="D16" s="342"/>
      <c r="E16" s="342"/>
      <c r="F16" s="342"/>
      <c r="G16" s="342"/>
      <c r="H16" s="342"/>
    </row>
    <row r="17" spans="1:16" s="77" customFormat="1" ht="12">
      <c r="A17" s="348">
        <v>1</v>
      </c>
      <c r="B17" s="348"/>
      <c r="C17" s="75">
        <v>2</v>
      </c>
      <c r="D17" s="76">
        <v>3</v>
      </c>
      <c r="E17" s="76">
        <v>4</v>
      </c>
      <c r="F17" s="76">
        <v>5</v>
      </c>
      <c r="G17" s="76" t="s">
        <v>76</v>
      </c>
      <c r="H17" s="76" t="s">
        <v>77</v>
      </c>
    </row>
    <row r="18" spans="1:16" ht="30">
      <c r="A18" s="193">
        <v>66</v>
      </c>
      <c r="B18" s="170" t="s">
        <v>43</v>
      </c>
      <c r="C18" s="168">
        <f>SUM(C19,C20,C21)</f>
        <v>261676</v>
      </c>
      <c r="D18" s="168">
        <f>SUM(D19,D20,D21)</f>
        <v>60000</v>
      </c>
      <c r="E18" s="168">
        <f>SUM(E19,E20,E21)</f>
        <v>72000</v>
      </c>
      <c r="F18" s="168">
        <f>SUM(F19,F20,F21)</f>
        <v>106778</v>
      </c>
      <c r="G18" s="195">
        <f>F18/C18*100</f>
        <v>40.805423500817803</v>
      </c>
      <c r="H18" s="196">
        <f>F18/E18*100</f>
        <v>148.30277777777778</v>
      </c>
    </row>
    <row r="19" spans="1:16">
      <c r="A19" s="67">
        <v>6614</v>
      </c>
      <c r="B19" s="64" t="s">
        <v>150</v>
      </c>
      <c r="C19" s="85"/>
      <c r="D19" s="65"/>
      <c r="E19" s="65"/>
      <c r="F19" s="65"/>
      <c r="G19" s="166" t="e">
        <f>F19/C19*100</f>
        <v>#DIV/0!</v>
      </c>
      <c r="H19" s="167" t="e">
        <f>F19/E19*100</f>
        <v>#DIV/0!</v>
      </c>
    </row>
    <row r="20" spans="1:16">
      <c r="A20" s="159">
        <v>6615</v>
      </c>
      <c r="B20" s="74" t="s">
        <v>149</v>
      </c>
      <c r="C20" s="155">
        <v>248289</v>
      </c>
      <c r="D20" s="23">
        <v>30000</v>
      </c>
      <c r="E20" s="23">
        <v>37000</v>
      </c>
      <c r="F20" s="23">
        <v>72630</v>
      </c>
      <c r="G20" s="166">
        <f>F20/C20*100</f>
        <v>29.252202070973745</v>
      </c>
      <c r="H20" s="167">
        <f>F20/E20*100</f>
        <v>196.29729729729729</v>
      </c>
    </row>
    <row r="21" spans="1:16">
      <c r="A21" s="159">
        <v>6631</v>
      </c>
      <c r="B21" s="74" t="s">
        <v>197</v>
      </c>
      <c r="C21" s="155">
        <v>13387</v>
      </c>
      <c r="D21" s="23">
        <v>30000</v>
      </c>
      <c r="E21" s="23">
        <v>35000</v>
      </c>
      <c r="F21" s="23">
        <v>34148</v>
      </c>
      <c r="G21" s="166">
        <f>F21/C21*100</f>
        <v>255.08328975872115</v>
      </c>
      <c r="H21" s="167">
        <f>F21/E21*100</f>
        <v>97.565714285714293</v>
      </c>
    </row>
    <row r="22" spans="1:16">
      <c r="A22" s="159"/>
      <c r="B22" s="74"/>
      <c r="C22" s="155"/>
      <c r="D22" s="23"/>
      <c r="E22" s="23"/>
      <c r="F22" s="23"/>
      <c r="G22" s="12"/>
      <c r="H22" s="276"/>
    </row>
    <row r="23" spans="1:16" ht="15.75" customHeight="1">
      <c r="A23" s="380" t="s">
        <v>41</v>
      </c>
      <c r="B23" s="380"/>
      <c r="C23" s="194">
        <f>C18</f>
        <v>261676</v>
      </c>
      <c r="D23" s="194">
        <f>D18</f>
        <v>60000</v>
      </c>
      <c r="E23" s="194">
        <f>E18</f>
        <v>72000</v>
      </c>
      <c r="F23" s="194">
        <f>F18</f>
        <v>106778</v>
      </c>
      <c r="G23" s="194">
        <f>F23/C23*100</f>
        <v>40.805423500817803</v>
      </c>
      <c r="H23" s="194">
        <f>F23/E23*100</f>
        <v>148.30277777777778</v>
      </c>
    </row>
    <row r="24" spans="1:16">
      <c r="A24" s="70"/>
      <c r="B24" s="70"/>
      <c r="C24" s="70"/>
      <c r="D24" s="12"/>
      <c r="E24" s="12"/>
      <c r="F24" s="12"/>
      <c r="G24" s="12"/>
    </row>
    <row r="25" spans="1:16">
      <c r="A25" s="4" t="s">
        <v>47</v>
      </c>
      <c r="B25" s="5"/>
      <c r="C25" s="5"/>
      <c r="D25" s="6"/>
      <c r="E25" s="6"/>
      <c r="F25" s="6"/>
      <c r="G25" s="6"/>
    </row>
    <row r="26" spans="1:16" ht="15" customHeight="1">
      <c r="A26" s="337" t="s">
        <v>29</v>
      </c>
      <c r="B26" s="339" t="s">
        <v>3</v>
      </c>
      <c r="C26" s="339" t="s">
        <v>74</v>
      </c>
      <c r="D26" s="341" t="s">
        <v>169</v>
      </c>
      <c r="E26" s="341" t="s">
        <v>170</v>
      </c>
      <c r="F26" s="341" t="s">
        <v>171</v>
      </c>
      <c r="G26" s="341" t="s">
        <v>75</v>
      </c>
      <c r="H26" s="341" t="s">
        <v>75</v>
      </c>
    </row>
    <row r="27" spans="1:16" ht="37.9" customHeight="1">
      <c r="A27" s="338"/>
      <c r="B27" s="340"/>
      <c r="C27" s="340"/>
      <c r="D27" s="342"/>
      <c r="E27" s="342"/>
      <c r="F27" s="342"/>
      <c r="G27" s="342"/>
      <c r="H27" s="342"/>
    </row>
    <row r="28" spans="1:16" s="79" customFormat="1" ht="12">
      <c r="A28" s="348">
        <v>1</v>
      </c>
      <c r="B28" s="348"/>
      <c r="C28" s="75">
        <v>2</v>
      </c>
      <c r="D28" s="76">
        <v>3</v>
      </c>
      <c r="E28" s="76">
        <v>4</v>
      </c>
      <c r="F28" s="76">
        <v>5</v>
      </c>
      <c r="G28" s="76" t="s">
        <v>76</v>
      </c>
      <c r="H28" s="76" t="s">
        <v>77</v>
      </c>
      <c r="I28" s="352"/>
      <c r="J28" s="352"/>
      <c r="K28" s="355"/>
      <c r="L28" s="356"/>
      <c r="M28" s="356"/>
      <c r="N28" s="78" t="s">
        <v>4</v>
      </c>
      <c r="O28" s="78" t="s">
        <v>5</v>
      </c>
    </row>
    <row r="29" spans="1:16" s="15" customFormat="1">
      <c r="A29" s="193">
        <v>652</v>
      </c>
      <c r="B29" s="170" t="s">
        <v>48</v>
      </c>
      <c r="C29" s="168">
        <f>SUM(C30,C31)</f>
        <v>225759</v>
      </c>
      <c r="D29" s="168">
        <f>SUM(D30,D31)</f>
        <v>250000</v>
      </c>
      <c r="E29" s="168">
        <f>SUM(E30,E31)</f>
        <v>168500</v>
      </c>
      <c r="F29" s="168">
        <f>SUM(F30,F31)</f>
        <v>126750</v>
      </c>
      <c r="G29" s="195">
        <f>F29/C29*100</f>
        <v>56.143941105337994</v>
      </c>
      <c r="H29" s="196">
        <f>F29/E29*100</f>
        <v>75.222551928783389</v>
      </c>
      <c r="I29" s="352"/>
      <c r="J29" s="352"/>
      <c r="K29" s="355"/>
      <c r="L29" s="356"/>
      <c r="M29" s="356"/>
      <c r="N29" s="16"/>
      <c r="O29" s="16"/>
    </row>
    <row r="30" spans="1:16" s="19" customFormat="1" ht="30">
      <c r="A30" s="67">
        <v>65264</v>
      </c>
      <c r="B30" s="64" t="s">
        <v>49</v>
      </c>
      <c r="C30" s="85">
        <v>210313</v>
      </c>
      <c r="D30" s="65">
        <v>238000</v>
      </c>
      <c r="E30" s="65">
        <v>163000</v>
      </c>
      <c r="F30" s="65">
        <v>122150</v>
      </c>
      <c r="G30" s="166">
        <f>F30/C30*100</f>
        <v>58.080099660981489</v>
      </c>
      <c r="H30" s="167">
        <f>F30/E30*100</f>
        <v>74.938650306748471</v>
      </c>
      <c r="I30" s="12"/>
      <c r="J30" s="12"/>
      <c r="K30" s="17"/>
      <c r="L30" s="17"/>
      <c r="M30" s="12"/>
      <c r="N30" s="18"/>
      <c r="O30" s="18"/>
    </row>
    <row r="31" spans="1:16" s="19" customFormat="1">
      <c r="A31" s="159">
        <v>65268</v>
      </c>
      <c r="B31" s="74" t="s">
        <v>178</v>
      </c>
      <c r="C31" s="155">
        <v>15446</v>
      </c>
      <c r="D31" s="23">
        <v>12000</v>
      </c>
      <c r="E31" s="23">
        <v>5500</v>
      </c>
      <c r="F31" s="23">
        <v>4600</v>
      </c>
      <c r="G31" s="166">
        <f>F31/C31*100</f>
        <v>29.781173119254177</v>
      </c>
      <c r="H31" s="167">
        <f>F31/E31*100</f>
        <v>83.636363636363626</v>
      </c>
      <c r="I31" s="12"/>
      <c r="J31" s="12"/>
      <c r="K31" s="17"/>
      <c r="L31" s="17"/>
      <c r="M31" s="12"/>
      <c r="N31" s="18"/>
      <c r="O31" s="18"/>
    </row>
    <row r="32" spans="1:16" ht="14.25" customHeight="1">
      <c r="A32" s="353" t="s">
        <v>73</v>
      </c>
      <c r="B32" s="354"/>
      <c r="C32" s="194">
        <f>C29</f>
        <v>225759</v>
      </c>
      <c r="D32" s="194">
        <f>D29</f>
        <v>250000</v>
      </c>
      <c r="E32" s="194">
        <f>E29</f>
        <v>168500</v>
      </c>
      <c r="F32" s="194">
        <f>F29</f>
        <v>126750</v>
      </c>
      <c r="G32" s="194">
        <f>F32/C32*100</f>
        <v>56.143941105337994</v>
      </c>
      <c r="H32" s="194">
        <f>F32/E32*100</f>
        <v>75.222551928783389</v>
      </c>
      <c r="I32" s="23"/>
      <c r="J32" s="23"/>
      <c r="K32" s="24"/>
      <c r="L32" s="24"/>
      <c r="M32" s="23"/>
      <c r="N32" s="3">
        <v>0</v>
      </c>
      <c r="O32" s="3">
        <v>0</v>
      </c>
      <c r="P32" s="19"/>
    </row>
    <row r="33" spans="1:16">
      <c r="A33" s="70"/>
      <c r="B33" s="70"/>
      <c r="C33" s="70"/>
      <c r="D33" s="12"/>
      <c r="E33" s="12"/>
      <c r="F33" s="12"/>
      <c r="G33" s="12"/>
      <c r="I33" s="23"/>
      <c r="J33" s="23"/>
      <c r="K33" s="24"/>
      <c r="L33" s="24"/>
      <c r="M33" s="23"/>
      <c r="N33" s="3">
        <v>0</v>
      </c>
      <c r="O33" s="3">
        <v>0</v>
      </c>
      <c r="P33" s="19"/>
    </row>
    <row r="34" spans="1:16" s="13" customFormat="1">
      <c r="A34" s="13" t="s">
        <v>32</v>
      </c>
      <c r="B34" s="3"/>
      <c r="C34" s="3"/>
      <c r="D34" s="14"/>
      <c r="E34" s="14"/>
      <c r="F34" s="14"/>
      <c r="G34" s="14"/>
      <c r="H34" s="3"/>
      <c r="I34" s="12"/>
      <c r="J34" s="12"/>
      <c r="K34" s="12"/>
      <c r="L34" s="12"/>
      <c r="M34" s="12"/>
      <c r="P34" s="19"/>
    </row>
    <row r="35" spans="1:16" s="13" customFormat="1" ht="15" customHeight="1">
      <c r="A35" s="337" t="s">
        <v>29</v>
      </c>
      <c r="B35" s="339" t="s">
        <v>3</v>
      </c>
      <c r="C35" s="339" t="s">
        <v>74</v>
      </c>
      <c r="D35" s="341" t="s">
        <v>169</v>
      </c>
      <c r="E35" s="341" t="s">
        <v>170</v>
      </c>
      <c r="F35" s="341" t="s">
        <v>171</v>
      </c>
      <c r="G35" s="341" t="s">
        <v>75</v>
      </c>
      <c r="H35" s="341" t="s">
        <v>75</v>
      </c>
      <c r="I35" s="12"/>
      <c r="J35" s="12"/>
      <c r="K35" s="12"/>
      <c r="L35" s="12"/>
      <c r="M35" s="12"/>
      <c r="P35" s="19"/>
    </row>
    <row r="36" spans="1:16" s="13" customFormat="1" ht="28.15" customHeight="1">
      <c r="A36" s="338"/>
      <c r="B36" s="340"/>
      <c r="C36" s="340"/>
      <c r="D36" s="342"/>
      <c r="E36" s="342"/>
      <c r="F36" s="342"/>
      <c r="G36" s="342"/>
      <c r="H36" s="342"/>
      <c r="I36" s="12"/>
      <c r="J36" s="12"/>
      <c r="K36" s="12"/>
      <c r="L36" s="12"/>
      <c r="M36" s="12"/>
      <c r="P36" s="19"/>
    </row>
    <row r="37" spans="1:16" s="81" customFormat="1" ht="12">
      <c r="A37" s="348">
        <v>1</v>
      </c>
      <c r="B37" s="348"/>
      <c r="C37" s="75">
        <v>2</v>
      </c>
      <c r="D37" s="76">
        <v>3</v>
      </c>
      <c r="E37" s="76">
        <v>4</v>
      </c>
      <c r="F37" s="76">
        <v>5</v>
      </c>
      <c r="G37" s="76" t="s">
        <v>76</v>
      </c>
      <c r="H37" s="76" t="s">
        <v>77</v>
      </c>
      <c r="I37" s="80"/>
      <c r="J37" s="80"/>
      <c r="K37" s="80"/>
      <c r="L37" s="80"/>
      <c r="M37" s="80"/>
      <c r="P37" s="82"/>
    </row>
    <row r="38" spans="1:16" ht="30">
      <c r="A38" s="193">
        <v>63</v>
      </c>
      <c r="B38" s="170" t="s">
        <v>33</v>
      </c>
      <c r="C38" s="168">
        <f>SUM(C39,C41,C43)</f>
        <v>6438009</v>
      </c>
      <c r="D38" s="168">
        <f>SUM(D39,D41,D43)</f>
        <v>6529200</v>
      </c>
      <c r="E38" s="168">
        <f>SUM(E39,E41,E43)</f>
        <v>6709952</v>
      </c>
      <c r="F38" s="168">
        <f>SUM(F39,F41,F43)</f>
        <v>6791882</v>
      </c>
      <c r="G38" s="195">
        <f t="shared" ref="G38:G45" si="0">F38/C38*100</f>
        <v>105.49662170400818</v>
      </c>
      <c r="H38" s="196">
        <f t="shared" ref="H38:H45" si="1">F38/E38*100</f>
        <v>101.22102214740136</v>
      </c>
    </row>
    <row r="39" spans="1:16">
      <c r="A39" s="193">
        <v>633</v>
      </c>
      <c r="B39" s="170" t="s">
        <v>128</v>
      </c>
      <c r="C39" s="168">
        <f>SUM(C40:C40)</f>
        <v>0</v>
      </c>
      <c r="D39" s="168">
        <f>SUM(D40:D40)</f>
        <v>0</v>
      </c>
      <c r="E39" s="168">
        <f>SUM(E40:E40)</f>
        <v>0</v>
      </c>
      <c r="F39" s="168">
        <f>SUM(F40:F40)</f>
        <v>0</v>
      </c>
      <c r="G39" s="195" t="e">
        <f t="shared" si="0"/>
        <v>#DIV/0!</v>
      </c>
      <c r="H39" s="196" t="e">
        <f t="shared" si="1"/>
        <v>#DIV/0!</v>
      </c>
    </row>
    <row r="40" spans="1:16">
      <c r="A40" s="7">
        <v>6331</v>
      </c>
      <c r="B40" s="8" t="s">
        <v>148</v>
      </c>
      <c r="C40" s="160"/>
      <c r="D40" s="63"/>
      <c r="E40" s="63"/>
      <c r="F40" s="63"/>
      <c r="G40" s="166" t="e">
        <f t="shared" si="0"/>
        <v>#DIV/0!</v>
      </c>
      <c r="H40" s="167" t="e">
        <f t="shared" si="1"/>
        <v>#DIV/0!</v>
      </c>
    </row>
    <row r="41" spans="1:16" ht="30">
      <c r="A41" s="197">
        <v>636</v>
      </c>
      <c r="B41" s="198" t="s">
        <v>53</v>
      </c>
      <c r="C41" s="331">
        <f>SUM(C42:C42)</f>
        <v>6438009</v>
      </c>
      <c r="D41" s="331">
        <f>SUM(D42:D42)</f>
        <v>6529200</v>
      </c>
      <c r="E41" s="331">
        <f>SUM(E42:E42)</f>
        <v>6674200</v>
      </c>
      <c r="F41" s="331">
        <f>SUM(F42:F42)</f>
        <v>6756130</v>
      </c>
      <c r="G41" s="195">
        <f t="shared" si="0"/>
        <v>104.94129473879271</v>
      </c>
      <c r="H41" s="196">
        <f t="shared" si="1"/>
        <v>101.227562853975</v>
      </c>
    </row>
    <row r="42" spans="1:16" ht="30">
      <c r="A42" s="159">
        <v>636</v>
      </c>
      <c r="B42" s="74" t="s">
        <v>249</v>
      </c>
      <c r="C42" s="155">
        <v>6438009</v>
      </c>
      <c r="D42" s="23">
        <v>6529200</v>
      </c>
      <c r="E42" s="23">
        <v>6674200</v>
      </c>
      <c r="F42" s="23">
        <v>6756130</v>
      </c>
      <c r="G42" s="166">
        <f t="shared" si="0"/>
        <v>104.94129473879271</v>
      </c>
      <c r="H42" s="167">
        <f t="shared" si="1"/>
        <v>101.227562853975</v>
      </c>
    </row>
    <row r="43" spans="1:16" ht="30">
      <c r="A43" s="199">
        <v>639</v>
      </c>
      <c r="B43" s="200" t="s">
        <v>198</v>
      </c>
      <c r="C43" s="201">
        <f>SUM(C44)</f>
        <v>0</v>
      </c>
      <c r="D43" s="201">
        <f>SUM(D44)</f>
        <v>0</v>
      </c>
      <c r="E43" s="201">
        <f>SUM(E44)</f>
        <v>35752</v>
      </c>
      <c r="F43" s="201">
        <f>SUM(F44)</f>
        <v>35752</v>
      </c>
      <c r="G43" s="195">
        <v>0</v>
      </c>
      <c r="H43" s="196">
        <f t="shared" si="1"/>
        <v>100</v>
      </c>
    </row>
    <row r="44" spans="1:16" ht="45">
      <c r="A44" s="159">
        <v>6393</v>
      </c>
      <c r="B44" s="74" t="s">
        <v>234</v>
      </c>
      <c r="C44" s="155"/>
      <c r="D44" s="23"/>
      <c r="E44" s="23">
        <v>35752</v>
      </c>
      <c r="F44" s="23">
        <v>35752</v>
      </c>
      <c r="G44" s="166">
        <v>0</v>
      </c>
      <c r="H44" s="167">
        <f t="shared" si="1"/>
        <v>100</v>
      </c>
    </row>
    <row r="45" spans="1:16">
      <c r="A45" s="381" t="s">
        <v>34</v>
      </c>
      <c r="B45" s="382"/>
      <c r="C45" s="194">
        <f>C38</f>
        <v>6438009</v>
      </c>
      <c r="D45" s="194">
        <f>D38</f>
        <v>6529200</v>
      </c>
      <c r="E45" s="194">
        <f>E38</f>
        <v>6709952</v>
      </c>
      <c r="F45" s="194">
        <f>F38</f>
        <v>6791882</v>
      </c>
      <c r="G45" s="194">
        <f t="shared" si="0"/>
        <v>105.49662170400818</v>
      </c>
      <c r="H45" s="194">
        <f t="shared" si="1"/>
        <v>101.22102214740136</v>
      </c>
    </row>
    <row r="46" spans="1:16">
      <c r="A46" s="103"/>
      <c r="B46" s="103"/>
      <c r="C46" s="12"/>
      <c r="D46" s="12"/>
      <c r="E46" s="12"/>
      <c r="F46" s="12"/>
      <c r="G46" s="166"/>
      <c r="H46" s="167"/>
    </row>
    <row r="47" spans="1:16">
      <c r="A47" s="4" t="s">
        <v>47</v>
      </c>
      <c r="B47" s="316" t="s">
        <v>228</v>
      </c>
      <c r="C47" s="5"/>
      <c r="D47" s="6"/>
      <c r="E47" s="6"/>
      <c r="F47" s="6"/>
      <c r="G47" s="6"/>
    </row>
    <row r="48" spans="1:16" ht="15" customHeight="1">
      <c r="A48" s="337" t="s">
        <v>29</v>
      </c>
      <c r="B48" s="339" t="s">
        <v>3</v>
      </c>
      <c r="C48" s="339" t="s">
        <v>74</v>
      </c>
      <c r="D48" s="341" t="s">
        <v>169</v>
      </c>
      <c r="E48" s="341" t="s">
        <v>170</v>
      </c>
      <c r="F48" s="341" t="s">
        <v>171</v>
      </c>
      <c r="G48" s="341" t="s">
        <v>75</v>
      </c>
      <c r="H48" s="341" t="s">
        <v>75</v>
      </c>
    </row>
    <row r="49" spans="1:16" ht="37.9" customHeight="1">
      <c r="A49" s="338"/>
      <c r="B49" s="340"/>
      <c r="C49" s="340"/>
      <c r="D49" s="342"/>
      <c r="E49" s="342"/>
      <c r="F49" s="342"/>
      <c r="G49" s="342"/>
      <c r="H49" s="342"/>
    </row>
    <row r="50" spans="1:16" s="79" customFormat="1" ht="12">
      <c r="A50" s="348">
        <v>1</v>
      </c>
      <c r="B50" s="348"/>
      <c r="C50" s="75">
        <v>2</v>
      </c>
      <c r="D50" s="76">
        <v>3</v>
      </c>
      <c r="E50" s="76">
        <v>4</v>
      </c>
      <c r="F50" s="76">
        <v>5</v>
      </c>
      <c r="G50" s="76" t="s">
        <v>76</v>
      </c>
      <c r="H50" s="76" t="s">
        <v>77</v>
      </c>
      <c r="I50" s="352"/>
      <c r="J50" s="352"/>
      <c r="K50" s="355"/>
      <c r="L50" s="356"/>
      <c r="M50" s="356"/>
      <c r="N50" s="78" t="s">
        <v>4</v>
      </c>
      <c r="O50" s="78" t="s">
        <v>5</v>
      </c>
    </row>
    <row r="51" spans="1:16" s="15" customFormat="1">
      <c r="A51" s="193">
        <v>64</v>
      </c>
      <c r="B51" s="170" t="s">
        <v>191</v>
      </c>
      <c r="C51" s="168">
        <v>692</v>
      </c>
      <c r="D51" s="168">
        <v>400</v>
      </c>
      <c r="E51" s="168">
        <v>150</v>
      </c>
      <c r="F51" s="168">
        <v>150</v>
      </c>
      <c r="G51" s="195">
        <f>F51/C51*100</f>
        <v>21.676300578034681</v>
      </c>
      <c r="H51" s="196">
        <f>F51/E51*100</f>
        <v>100</v>
      </c>
      <c r="I51" s="352"/>
      <c r="J51" s="352"/>
      <c r="K51" s="355"/>
      <c r="L51" s="356"/>
      <c r="M51" s="356"/>
      <c r="N51" s="16"/>
      <c r="O51" s="16"/>
    </row>
    <row r="52" spans="1:16" s="19" customFormat="1" ht="30">
      <c r="A52" s="67">
        <v>641</v>
      </c>
      <c r="B52" s="64" t="s">
        <v>229</v>
      </c>
      <c r="C52" s="85">
        <v>692</v>
      </c>
      <c r="D52" s="65">
        <v>400</v>
      </c>
      <c r="E52" s="65">
        <v>150</v>
      </c>
      <c r="F52" s="65">
        <v>123</v>
      </c>
      <c r="G52" s="166">
        <f>F52/C52*100</f>
        <v>17.77456647398844</v>
      </c>
      <c r="H52" s="167">
        <f>F52/E52*100</f>
        <v>82</v>
      </c>
      <c r="I52" s="12"/>
      <c r="J52" s="12"/>
      <c r="K52" s="17"/>
      <c r="L52" s="17"/>
      <c r="M52" s="12"/>
      <c r="N52" s="18"/>
      <c r="O52" s="18"/>
    </row>
    <row r="53" spans="1:16" ht="14.25" customHeight="1">
      <c r="A53" s="353" t="s">
        <v>230</v>
      </c>
      <c r="B53" s="354"/>
      <c r="C53" s="194">
        <v>692</v>
      </c>
      <c r="D53" s="194">
        <f>D51</f>
        <v>400</v>
      </c>
      <c r="E53" s="194">
        <f>E51</f>
        <v>150</v>
      </c>
      <c r="F53" s="194">
        <f>F51</f>
        <v>150</v>
      </c>
      <c r="G53" s="194">
        <f>F53/C53*100</f>
        <v>21.676300578034681</v>
      </c>
      <c r="H53" s="194">
        <f>F53/E53*100</f>
        <v>100</v>
      </c>
      <c r="I53" s="23"/>
      <c r="J53" s="23"/>
      <c r="K53" s="24"/>
      <c r="L53" s="24"/>
      <c r="M53" s="23"/>
      <c r="N53" s="3">
        <v>0</v>
      </c>
      <c r="O53" s="3">
        <v>0</v>
      </c>
      <c r="P53" s="19"/>
    </row>
    <row r="54" spans="1:16">
      <c r="A54" s="11"/>
      <c r="B54" s="11"/>
      <c r="C54" s="104"/>
      <c r="D54" s="104"/>
      <c r="E54" s="104"/>
      <c r="F54" s="104"/>
      <c r="G54" s="12"/>
      <c r="H54" s="12"/>
    </row>
    <row r="55" spans="1:16">
      <c r="A55" s="4" t="s">
        <v>47</v>
      </c>
      <c r="B55" s="316" t="s">
        <v>231</v>
      </c>
      <c r="C55" s="5"/>
      <c r="D55" s="6"/>
      <c r="E55" s="6"/>
      <c r="F55" s="6"/>
      <c r="G55" s="6"/>
    </row>
    <row r="56" spans="1:16">
      <c r="A56" s="337" t="s">
        <v>29</v>
      </c>
      <c r="B56" s="339" t="s">
        <v>3</v>
      </c>
      <c r="C56" s="339" t="s">
        <v>74</v>
      </c>
      <c r="D56" s="341" t="s">
        <v>169</v>
      </c>
      <c r="E56" s="341" t="s">
        <v>170</v>
      </c>
      <c r="F56" s="341" t="s">
        <v>171</v>
      </c>
      <c r="G56" s="341" t="s">
        <v>75</v>
      </c>
      <c r="H56" s="341" t="s">
        <v>75</v>
      </c>
    </row>
    <row r="57" spans="1:16">
      <c r="A57" s="338"/>
      <c r="B57" s="340"/>
      <c r="C57" s="340"/>
      <c r="D57" s="342"/>
      <c r="E57" s="342"/>
      <c r="F57" s="342"/>
      <c r="G57" s="342"/>
      <c r="H57" s="342"/>
    </row>
    <row r="58" spans="1:16">
      <c r="A58" s="348">
        <v>1</v>
      </c>
      <c r="B58" s="348"/>
      <c r="C58" s="75">
        <v>2</v>
      </c>
      <c r="D58" s="76">
        <v>3</v>
      </c>
      <c r="E58" s="76">
        <v>4</v>
      </c>
      <c r="F58" s="76">
        <v>5</v>
      </c>
      <c r="G58" s="76" t="s">
        <v>76</v>
      </c>
      <c r="H58" s="76" t="s">
        <v>77</v>
      </c>
      <c r="I58" s="352"/>
    </row>
    <row r="59" spans="1:16">
      <c r="A59" s="193">
        <v>72</v>
      </c>
      <c r="B59" s="170" t="s">
        <v>232</v>
      </c>
      <c r="C59" s="168">
        <v>3725</v>
      </c>
      <c r="D59" s="168">
        <v>2500</v>
      </c>
      <c r="E59" s="168">
        <v>1000</v>
      </c>
      <c r="F59" s="168">
        <v>1000</v>
      </c>
      <c r="G59" s="195">
        <f>F59/C59*100</f>
        <v>26.845637583892618</v>
      </c>
      <c r="H59" s="196">
        <f>F59/E59*100</f>
        <v>100</v>
      </c>
      <c r="I59" s="352"/>
    </row>
    <row r="60" spans="1:16">
      <c r="A60" s="67">
        <v>7211</v>
      </c>
      <c r="B60" s="64" t="s">
        <v>199</v>
      </c>
      <c r="C60" s="85">
        <v>2175</v>
      </c>
      <c r="D60" s="65">
        <v>2500</v>
      </c>
      <c r="E60" s="65">
        <v>1000</v>
      </c>
      <c r="F60" s="65">
        <v>1109</v>
      </c>
      <c r="G60" s="166">
        <f>F60/C60*100</f>
        <v>50.988505747126432</v>
      </c>
      <c r="H60" s="167">
        <f>F60/E60*100</f>
        <v>110.9</v>
      </c>
      <c r="I60" s="12"/>
    </row>
    <row r="61" spans="1:16">
      <c r="A61" s="159">
        <v>7231</v>
      </c>
      <c r="B61" s="74" t="s">
        <v>188</v>
      </c>
      <c r="C61" s="155">
        <v>1550</v>
      </c>
      <c r="D61" s="23"/>
      <c r="E61" s="23"/>
      <c r="F61" s="23"/>
      <c r="G61" s="166">
        <f>F61/C61*100</f>
        <v>0</v>
      </c>
      <c r="H61" s="167" t="e">
        <f>F61/E61*100</f>
        <v>#DIV/0!</v>
      </c>
      <c r="I61" s="12"/>
    </row>
    <row r="62" spans="1:16">
      <c r="A62" s="353" t="s">
        <v>233</v>
      </c>
      <c r="B62" s="354"/>
      <c r="C62" s="194">
        <f>C59</f>
        <v>3725</v>
      </c>
      <c r="D62" s="194">
        <f>D59</f>
        <v>2500</v>
      </c>
      <c r="E62" s="194">
        <f>E59</f>
        <v>1000</v>
      </c>
      <c r="F62" s="194">
        <f>F59</f>
        <v>1000</v>
      </c>
      <c r="G62" s="194">
        <f>F62/C62*100</f>
        <v>26.845637583892618</v>
      </c>
      <c r="H62" s="194">
        <f>F62/E62*100</f>
        <v>100</v>
      </c>
      <c r="I62" s="23"/>
    </row>
    <row r="63" spans="1:16">
      <c r="A63" s="11"/>
      <c r="B63" s="11"/>
      <c r="C63" s="104"/>
      <c r="D63" s="104"/>
      <c r="E63" s="104"/>
      <c r="F63" s="104"/>
      <c r="G63" s="12"/>
      <c r="H63" s="12"/>
    </row>
    <row r="64" spans="1:16" ht="19.5">
      <c r="A64" s="363" t="s">
        <v>115</v>
      </c>
      <c r="B64" s="363"/>
      <c r="C64" s="203">
        <v>7968828</v>
      </c>
      <c r="D64" s="203">
        <v>7847600</v>
      </c>
      <c r="E64" s="203">
        <v>7843602</v>
      </c>
      <c r="F64" s="203">
        <v>7916815</v>
      </c>
      <c r="G64" s="194">
        <f t="shared" ref="G64" si="2">F64/C64*100</f>
        <v>99.347294231974885</v>
      </c>
      <c r="H64" s="194">
        <f t="shared" ref="H64" si="3">F64/E64*100</f>
        <v>100.93341044076433</v>
      </c>
      <c r="I64" s="52"/>
    </row>
    <row r="65" spans="1:8">
      <c r="A65" s="11"/>
      <c r="B65" s="11"/>
      <c r="C65" s="104"/>
      <c r="D65" s="104"/>
      <c r="E65" s="104"/>
      <c r="F65" s="104"/>
      <c r="G65" s="12"/>
      <c r="H65" s="12"/>
    </row>
    <row r="66" spans="1:8">
      <c r="A66" s="11"/>
      <c r="B66" s="11"/>
      <c r="C66" s="104"/>
      <c r="D66" s="104"/>
      <c r="E66" s="104"/>
      <c r="F66" s="104"/>
      <c r="G66" s="12"/>
      <c r="H66" s="12"/>
    </row>
    <row r="67" spans="1:8" ht="20.25">
      <c r="A67" s="362" t="s">
        <v>116</v>
      </c>
      <c r="B67" s="362"/>
      <c r="C67" s="362"/>
      <c r="D67" s="362"/>
      <c r="E67" s="362"/>
      <c r="F67" s="362"/>
      <c r="G67" s="362"/>
      <c r="H67" s="362"/>
    </row>
    <row r="68" spans="1:8" ht="18.75">
      <c r="A68" s="106"/>
      <c r="B68" s="106"/>
      <c r="C68" s="106"/>
      <c r="D68" s="106"/>
      <c r="E68" s="106"/>
      <c r="F68" s="106"/>
      <c r="G68" s="106"/>
      <c r="H68" s="106"/>
    </row>
    <row r="69" spans="1:8" ht="13.9" customHeight="1">
      <c r="A69" s="337" t="s">
        <v>29</v>
      </c>
      <c r="B69" s="339" t="s">
        <v>3</v>
      </c>
      <c r="C69" s="339" t="s">
        <v>74</v>
      </c>
      <c r="D69" s="341" t="s">
        <v>169</v>
      </c>
      <c r="E69" s="341" t="s">
        <v>170</v>
      </c>
      <c r="F69" s="341" t="s">
        <v>171</v>
      </c>
      <c r="G69" s="341" t="s">
        <v>75</v>
      </c>
      <c r="H69" s="341" t="s">
        <v>75</v>
      </c>
    </row>
    <row r="70" spans="1:8">
      <c r="A70" s="338"/>
      <c r="B70" s="340"/>
      <c r="C70" s="340"/>
      <c r="D70" s="342"/>
      <c r="E70" s="342"/>
      <c r="F70" s="342"/>
      <c r="G70" s="342"/>
      <c r="H70" s="342"/>
    </row>
    <row r="71" spans="1:8" ht="13.9" customHeight="1">
      <c r="A71" s="348">
        <v>1</v>
      </c>
      <c r="B71" s="348"/>
      <c r="C71" s="75">
        <v>2</v>
      </c>
      <c r="D71" s="76">
        <v>3</v>
      </c>
      <c r="E71" s="76">
        <v>4</v>
      </c>
      <c r="F71" s="76">
        <v>5</v>
      </c>
      <c r="G71" s="76" t="s">
        <v>76</v>
      </c>
      <c r="H71" s="76" t="s">
        <v>77</v>
      </c>
    </row>
    <row r="72" spans="1:8">
      <c r="A72" s="131">
        <v>1</v>
      </c>
      <c r="B72" s="132" t="s">
        <v>0</v>
      </c>
      <c r="C72" s="133">
        <f>SUM(C12)</f>
        <v>1038967</v>
      </c>
      <c r="D72" s="133">
        <f>SUM(D12)</f>
        <v>1005500</v>
      </c>
      <c r="E72" s="133">
        <f>SUM(E12)</f>
        <v>892000</v>
      </c>
      <c r="F72" s="133">
        <f>SUM(F12)</f>
        <v>890173</v>
      </c>
      <c r="G72" s="166">
        <f>F72/C72*100</f>
        <v>85.678659668690145</v>
      </c>
      <c r="H72" s="167">
        <f>F72/E72*100</f>
        <v>99.79517937219731</v>
      </c>
    </row>
    <row r="73" spans="1:8">
      <c r="A73" s="128">
        <v>3</v>
      </c>
      <c r="B73" s="122" t="s">
        <v>200</v>
      </c>
      <c r="C73" s="123">
        <f>SUM(C23)</f>
        <v>261676</v>
      </c>
      <c r="D73" s="123">
        <f>SUM(D23)</f>
        <v>60000</v>
      </c>
      <c r="E73" s="123">
        <f>SUM(E23)</f>
        <v>72000</v>
      </c>
      <c r="F73" s="123">
        <f>SUM(F23)</f>
        <v>106778</v>
      </c>
      <c r="G73" s="166">
        <f>F73/C73*100</f>
        <v>40.805423500817803</v>
      </c>
      <c r="H73" s="167">
        <f>F73/E73*100</f>
        <v>148.30277777777778</v>
      </c>
    </row>
    <row r="74" spans="1:8">
      <c r="A74" s="128">
        <v>4</v>
      </c>
      <c r="B74" s="122" t="s">
        <v>63</v>
      </c>
      <c r="C74" s="123">
        <f>SUM(C32)</f>
        <v>225759</v>
      </c>
      <c r="D74" s="123">
        <f>SUM(D32)</f>
        <v>250000</v>
      </c>
      <c r="E74" s="123">
        <f>SUM(E32)</f>
        <v>168500</v>
      </c>
      <c r="F74" s="123">
        <f>SUM(F32)</f>
        <v>126750</v>
      </c>
      <c r="G74" s="166">
        <f>F74/C74*100</f>
        <v>56.143941105337994</v>
      </c>
      <c r="H74" s="167">
        <f>F74/E74*100</f>
        <v>75.222551928783389</v>
      </c>
    </row>
    <row r="75" spans="1:8">
      <c r="A75" s="282">
        <v>5</v>
      </c>
      <c r="B75" s="284" t="s">
        <v>2</v>
      </c>
      <c r="C75" s="283">
        <v>6438009</v>
      </c>
      <c r="D75" s="283">
        <v>6529200</v>
      </c>
      <c r="E75" s="283">
        <v>6709952</v>
      </c>
      <c r="F75" s="283">
        <v>6791882</v>
      </c>
      <c r="G75" s="166">
        <v>105</v>
      </c>
      <c r="H75" s="167">
        <v>101</v>
      </c>
    </row>
    <row r="76" spans="1:8">
      <c r="A76" s="282">
        <v>6</v>
      </c>
      <c r="B76" s="284" t="s">
        <v>201</v>
      </c>
      <c r="C76" s="283">
        <v>692</v>
      </c>
      <c r="D76" s="283">
        <v>400</v>
      </c>
      <c r="E76" s="283">
        <v>150</v>
      </c>
      <c r="F76" s="283">
        <v>123</v>
      </c>
      <c r="G76" s="166">
        <v>18</v>
      </c>
      <c r="H76" s="167">
        <v>82</v>
      </c>
    </row>
    <row r="77" spans="1:8">
      <c r="A77" s="129">
        <v>5</v>
      </c>
      <c r="B77" s="285" t="s">
        <v>202</v>
      </c>
      <c r="C77" s="130">
        <v>3725</v>
      </c>
      <c r="D77" s="130">
        <v>2500</v>
      </c>
      <c r="E77" s="130">
        <v>1000</v>
      </c>
      <c r="F77" s="130">
        <v>1109</v>
      </c>
      <c r="G77" s="204">
        <f>F77/C77*100</f>
        <v>29.771812080536915</v>
      </c>
      <c r="H77" s="205">
        <f>F77/E77*100</f>
        <v>110.9</v>
      </c>
    </row>
    <row r="78" spans="1:8">
      <c r="A78" s="11"/>
      <c r="B78" s="103"/>
      <c r="C78" s="104"/>
      <c r="D78" s="104"/>
      <c r="E78" s="104"/>
      <c r="F78" s="104"/>
      <c r="G78" s="12"/>
      <c r="H78" s="12"/>
    </row>
    <row r="79" spans="1:8">
      <c r="A79" s="11"/>
      <c r="B79" s="11"/>
      <c r="C79" s="104"/>
      <c r="D79" s="104"/>
      <c r="E79" s="104"/>
      <c r="F79" s="104"/>
      <c r="G79" s="12"/>
      <c r="H79" s="12"/>
    </row>
    <row r="80" spans="1:8" ht="20.25">
      <c r="A80" s="383" t="s">
        <v>70</v>
      </c>
      <c r="B80" s="383"/>
      <c r="C80" s="383"/>
      <c r="D80" s="383"/>
      <c r="E80" s="383"/>
      <c r="F80" s="383"/>
      <c r="G80" s="383"/>
      <c r="H80" s="12"/>
    </row>
    <row r="81" spans="1:16" ht="15.75" customHeight="1">
      <c r="A81" s="11"/>
      <c r="B81" s="11"/>
      <c r="C81" s="11"/>
      <c r="D81" s="11"/>
      <c r="E81" s="11"/>
      <c r="F81" s="11"/>
      <c r="G81" s="11"/>
      <c r="H81" s="12"/>
    </row>
    <row r="82" spans="1:16" s="87" customFormat="1">
      <c r="A82" s="206" t="s">
        <v>44</v>
      </c>
      <c r="B82" s="207"/>
      <c r="C82" s="90"/>
      <c r="D82" s="91"/>
      <c r="E82" s="91"/>
      <c r="F82" s="91"/>
      <c r="G82" s="91"/>
    </row>
    <row r="83" spans="1:16" ht="13.9" customHeight="1">
      <c r="A83" s="337" t="s">
        <v>29</v>
      </c>
      <c r="B83" s="339" t="s">
        <v>3</v>
      </c>
      <c r="C83" s="339" t="s">
        <v>74</v>
      </c>
      <c r="D83" s="341" t="s">
        <v>169</v>
      </c>
      <c r="E83" s="341" t="s">
        <v>170</v>
      </c>
      <c r="F83" s="341" t="s">
        <v>171</v>
      </c>
      <c r="G83" s="341" t="s">
        <v>75</v>
      </c>
      <c r="H83" s="341" t="s">
        <v>75</v>
      </c>
    </row>
    <row r="84" spans="1:16" ht="31.15" customHeight="1">
      <c r="A84" s="338"/>
      <c r="B84" s="340"/>
      <c r="C84" s="340"/>
      <c r="D84" s="342"/>
      <c r="E84" s="342"/>
      <c r="F84" s="342"/>
      <c r="G84" s="342"/>
      <c r="H84" s="342"/>
    </row>
    <row r="85" spans="1:16" s="77" customFormat="1" ht="12">
      <c r="A85" s="348">
        <v>1</v>
      </c>
      <c r="B85" s="348"/>
      <c r="C85" s="75">
        <v>2</v>
      </c>
      <c r="D85" s="76">
        <v>3</v>
      </c>
      <c r="E85" s="76">
        <v>4</v>
      </c>
      <c r="F85" s="76">
        <v>5</v>
      </c>
      <c r="G85" s="76" t="s">
        <v>76</v>
      </c>
      <c r="H85" s="76" t="s">
        <v>77</v>
      </c>
    </row>
    <row r="86" spans="1:16">
      <c r="A86" s="7">
        <v>922</v>
      </c>
      <c r="B86" s="8" t="s">
        <v>45</v>
      </c>
      <c r="C86" s="63">
        <f>SUM(C87)</f>
        <v>0</v>
      </c>
      <c r="D86" s="63">
        <f>SUM(D87)</f>
        <v>14001</v>
      </c>
      <c r="E86" s="63">
        <f>SUM(E87)</f>
        <v>14001</v>
      </c>
      <c r="F86" s="63">
        <f>SUM(F87)</f>
        <v>14001</v>
      </c>
      <c r="G86" s="204" t="e">
        <f>F86/C86*100</f>
        <v>#DIV/0!</v>
      </c>
      <c r="H86" s="205">
        <f>F86/E86*100</f>
        <v>100</v>
      </c>
    </row>
    <row r="87" spans="1:16" s="13" customFormat="1">
      <c r="A87" s="67">
        <v>92211</v>
      </c>
      <c r="B87" s="64" t="s">
        <v>46</v>
      </c>
      <c r="C87" s="135"/>
      <c r="D87" s="68">
        <v>14001</v>
      </c>
      <c r="E87" s="68">
        <v>14001</v>
      </c>
      <c r="F87" s="68">
        <v>14001</v>
      </c>
      <c r="G87" s="204" t="e">
        <f>F87/C87*100</f>
        <v>#DIV/0!</v>
      </c>
      <c r="H87" s="205">
        <f>F87/E87*100</f>
        <v>100</v>
      </c>
      <c r="I87" s="12"/>
      <c r="J87" s="12"/>
      <c r="K87" s="12"/>
      <c r="L87" s="12"/>
      <c r="M87" s="12"/>
      <c r="P87" s="19"/>
    </row>
    <row r="88" spans="1:16" s="13" customFormat="1" ht="24.75" customHeight="1">
      <c r="A88" s="377" t="s">
        <v>50</v>
      </c>
      <c r="B88" s="378"/>
      <c r="C88" s="194">
        <f>C86</f>
        <v>0</v>
      </c>
      <c r="D88" s="194">
        <f>D86</f>
        <v>14001</v>
      </c>
      <c r="E88" s="194">
        <f>E86</f>
        <v>14001</v>
      </c>
      <c r="F88" s="194">
        <f>F86</f>
        <v>14001</v>
      </c>
      <c r="G88" s="208" t="e">
        <f>F88/C88*100</f>
        <v>#DIV/0!</v>
      </c>
      <c r="H88" s="209">
        <f>F88/E88*100</f>
        <v>100</v>
      </c>
      <c r="I88" s="12"/>
      <c r="J88" s="12"/>
      <c r="K88" s="12"/>
      <c r="L88" s="12"/>
      <c r="M88" s="12"/>
      <c r="P88" s="19"/>
    </row>
    <row r="89" spans="1:16" s="13" customFormat="1" ht="15.75" customHeight="1">
      <c r="A89" s="44"/>
      <c r="B89" s="44"/>
      <c r="C89" s="44"/>
      <c r="D89" s="12"/>
      <c r="E89" s="12"/>
      <c r="F89" s="12"/>
      <c r="G89" s="12"/>
      <c r="H89" s="3"/>
      <c r="I89" s="12"/>
      <c r="J89" s="12"/>
      <c r="K89" s="12"/>
      <c r="L89" s="12"/>
      <c r="M89" s="12"/>
      <c r="P89" s="19"/>
    </row>
    <row r="90" spans="1:16" s="38" customFormat="1">
      <c r="A90" s="206" t="s">
        <v>51</v>
      </c>
      <c r="B90" s="207"/>
      <c r="C90" s="90"/>
      <c r="D90" s="91"/>
      <c r="E90" s="91"/>
      <c r="F90" s="91"/>
      <c r="G90" s="91"/>
      <c r="H90" s="87"/>
      <c r="I90" s="12"/>
      <c r="J90" s="12"/>
      <c r="K90" s="12"/>
      <c r="L90" s="12"/>
      <c r="M90" s="12"/>
      <c r="P90" s="83"/>
    </row>
    <row r="91" spans="1:16" s="13" customFormat="1" ht="14.45" customHeight="1">
      <c r="A91" s="337" t="s">
        <v>29</v>
      </c>
      <c r="B91" s="339" t="s">
        <v>3</v>
      </c>
      <c r="C91" s="339" t="s">
        <v>74</v>
      </c>
      <c r="D91" s="341" t="s">
        <v>169</v>
      </c>
      <c r="E91" s="341" t="s">
        <v>170</v>
      </c>
      <c r="F91" s="341" t="s">
        <v>171</v>
      </c>
      <c r="G91" s="341" t="s">
        <v>75</v>
      </c>
      <c r="H91" s="341" t="s">
        <v>75</v>
      </c>
      <c r="I91" s="12"/>
      <c r="J91" s="12"/>
      <c r="K91" s="12"/>
      <c r="L91" s="12"/>
      <c r="M91" s="12"/>
      <c r="P91" s="19"/>
    </row>
    <row r="92" spans="1:16" s="13" customFormat="1" ht="30" customHeight="1">
      <c r="A92" s="338"/>
      <c r="B92" s="340"/>
      <c r="C92" s="340"/>
      <c r="D92" s="342"/>
      <c r="E92" s="342"/>
      <c r="F92" s="342"/>
      <c r="G92" s="342"/>
      <c r="H92" s="342"/>
      <c r="I92" s="12"/>
      <c r="J92" s="12"/>
      <c r="K92" s="12"/>
      <c r="L92" s="12"/>
      <c r="M92" s="12"/>
      <c r="P92" s="19"/>
    </row>
    <row r="93" spans="1:16" s="81" customFormat="1" ht="12">
      <c r="A93" s="346">
        <v>1</v>
      </c>
      <c r="B93" s="346"/>
      <c r="C93" s="109">
        <v>2</v>
      </c>
      <c r="D93" s="110">
        <v>3</v>
      </c>
      <c r="E93" s="110">
        <v>4</v>
      </c>
      <c r="F93" s="110">
        <v>5</v>
      </c>
      <c r="G93" s="110" t="s">
        <v>76</v>
      </c>
      <c r="H93" s="110" t="s">
        <v>77</v>
      </c>
      <c r="I93" s="80"/>
      <c r="J93" s="80"/>
      <c r="K93" s="80"/>
      <c r="L93" s="80"/>
      <c r="M93" s="80"/>
      <c r="P93" s="82"/>
    </row>
    <row r="94" spans="1:16" s="13" customFormat="1" ht="15.75" customHeight="1">
      <c r="A94" s="32">
        <v>922</v>
      </c>
      <c r="B94" s="33" t="s">
        <v>45</v>
      </c>
      <c r="C94" s="34"/>
      <c r="D94" s="34">
        <f>SUM(D95)</f>
        <v>0</v>
      </c>
      <c r="E94" s="34">
        <f>SUM(E95)</f>
        <v>0</v>
      </c>
      <c r="F94" s="34">
        <f>SUM(F95)</f>
        <v>0</v>
      </c>
      <c r="G94" s="204" t="e">
        <f>F94/C94*100</f>
        <v>#DIV/0!</v>
      </c>
      <c r="H94" s="205" t="e">
        <f>F94/E94*100</f>
        <v>#DIV/0!</v>
      </c>
      <c r="I94" s="12"/>
      <c r="J94" s="12"/>
      <c r="K94" s="12"/>
      <c r="L94" s="12"/>
      <c r="M94" s="12"/>
      <c r="P94" s="19"/>
    </row>
    <row r="95" spans="1:16" s="13" customFormat="1">
      <c r="A95" s="67">
        <v>92211</v>
      </c>
      <c r="B95" s="64" t="s">
        <v>46</v>
      </c>
      <c r="C95" s="135"/>
      <c r="D95" s="68"/>
      <c r="E95" s="68"/>
      <c r="F95" s="68"/>
      <c r="G95" s="204" t="e">
        <f>F95/C95*100</f>
        <v>#DIV/0!</v>
      </c>
      <c r="H95" s="205" t="e">
        <f>F95/E95*100</f>
        <v>#DIV/0!</v>
      </c>
      <c r="I95" s="12"/>
      <c r="J95" s="12"/>
      <c r="K95" s="12"/>
      <c r="L95" s="12"/>
      <c r="M95" s="12"/>
      <c r="P95" s="19"/>
    </row>
    <row r="96" spans="1:16" s="13" customFormat="1" ht="30.75" customHeight="1">
      <c r="A96" s="377" t="s">
        <v>52</v>
      </c>
      <c r="B96" s="378"/>
      <c r="C96" s="194">
        <f>C94</f>
        <v>0</v>
      </c>
      <c r="D96" s="194">
        <f>D94</f>
        <v>0</v>
      </c>
      <c r="E96" s="194">
        <f>E94</f>
        <v>0</v>
      </c>
      <c r="F96" s="194">
        <f>F94</f>
        <v>0</v>
      </c>
      <c r="G96" s="208" t="e">
        <f>F96/C96*100</f>
        <v>#DIV/0!</v>
      </c>
      <c r="H96" s="209" t="e">
        <f>F96/E96*100</f>
        <v>#DIV/0!</v>
      </c>
      <c r="I96" s="12"/>
      <c r="J96" s="12"/>
      <c r="K96" s="12"/>
      <c r="L96" s="12"/>
      <c r="M96" s="12"/>
      <c r="P96" s="19"/>
    </row>
    <row r="97" spans="1:16" s="87" customFormat="1">
      <c r="A97" s="206" t="s">
        <v>54</v>
      </c>
      <c r="B97" s="207"/>
      <c r="C97" s="90"/>
      <c r="D97" s="91"/>
      <c r="E97" s="91"/>
      <c r="F97" s="91"/>
      <c r="G97" s="91"/>
      <c r="H97" s="12"/>
    </row>
    <row r="98" spans="1:16" ht="14.45" customHeight="1">
      <c r="A98" s="337" t="s">
        <v>29</v>
      </c>
      <c r="B98" s="339" t="s">
        <v>3</v>
      </c>
      <c r="C98" s="339" t="s">
        <v>74</v>
      </c>
      <c r="D98" s="341" t="s">
        <v>169</v>
      </c>
      <c r="E98" s="341" t="s">
        <v>170</v>
      </c>
      <c r="F98" s="341" t="s">
        <v>171</v>
      </c>
      <c r="G98" s="341" t="s">
        <v>75</v>
      </c>
      <c r="H98" s="341" t="s">
        <v>75</v>
      </c>
    </row>
    <row r="99" spans="1:16" ht="28.9" customHeight="1">
      <c r="A99" s="338"/>
      <c r="B99" s="340"/>
      <c r="C99" s="340"/>
      <c r="D99" s="342"/>
      <c r="E99" s="342"/>
      <c r="F99" s="342"/>
      <c r="G99" s="342"/>
      <c r="H99" s="342"/>
    </row>
    <row r="100" spans="1:16" s="77" customFormat="1" ht="12">
      <c r="A100" s="348">
        <v>1</v>
      </c>
      <c r="B100" s="348"/>
      <c r="C100" s="75">
        <v>2</v>
      </c>
      <c r="D100" s="76">
        <v>3</v>
      </c>
      <c r="E100" s="76">
        <v>4</v>
      </c>
      <c r="F100" s="76">
        <v>5</v>
      </c>
      <c r="G100" s="76" t="s">
        <v>76</v>
      </c>
      <c r="H100" s="76" t="s">
        <v>77</v>
      </c>
    </row>
    <row r="101" spans="1:16" ht="18.75" customHeight="1">
      <c r="A101" s="7">
        <v>922</v>
      </c>
      <c r="B101" s="8" t="s">
        <v>45</v>
      </c>
      <c r="C101" s="63">
        <f>SUM(C102)</f>
        <v>0</v>
      </c>
      <c r="D101" s="63">
        <f>SUM(D102)</f>
        <v>0</v>
      </c>
      <c r="E101" s="63">
        <f>SUM(E102)</f>
        <v>0</v>
      </c>
      <c r="F101" s="63">
        <f>SUM(F102)</f>
        <v>0</v>
      </c>
      <c r="G101" s="204" t="e">
        <f t="shared" ref="G101:G106" si="4">F101/C101*100</f>
        <v>#DIV/0!</v>
      </c>
      <c r="H101" s="205" t="e">
        <f t="shared" ref="H101:H106" si="5">F101/E101*100</f>
        <v>#DIV/0!</v>
      </c>
      <c r="I101" s="25"/>
      <c r="J101" s="25"/>
      <c r="K101" s="26"/>
      <c r="L101" s="27"/>
      <c r="N101" s="26"/>
      <c r="O101" s="26"/>
      <c r="P101" s="26"/>
    </row>
    <row r="102" spans="1:16" ht="18.75" customHeight="1">
      <c r="A102" s="67">
        <v>92211</v>
      </c>
      <c r="B102" s="64" t="s">
        <v>46</v>
      </c>
      <c r="C102" s="135"/>
      <c r="D102" s="68"/>
      <c r="E102" s="68"/>
      <c r="F102" s="68"/>
      <c r="G102" s="204" t="e">
        <f t="shared" si="4"/>
        <v>#DIV/0!</v>
      </c>
      <c r="H102" s="205" t="e">
        <f t="shared" si="5"/>
        <v>#DIV/0!</v>
      </c>
      <c r="I102" s="25"/>
      <c r="J102" s="25"/>
      <c r="K102" s="26"/>
      <c r="L102" s="27"/>
      <c r="N102" s="26"/>
      <c r="O102" s="26"/>
      <c r="P102" s="26"/>
    </row>
    <row r="103" spans="1:16" s="28" customFormat="1" ht="20.25" customHeight="1">
      <c r="A103" s="357" t="s">
        <v>34</v>
      </c>
      <c r="B103" s="358"/>
      <c r="C103" s="194">
        <f>C101</f>
        <v>0</v>
      </c>
      <c r="D103" s="194">
        <f>D101</f>
        <v>0</v>
      </c>
      <c r="E103" s="194">
        <f>E101</f>
        <v>0</v>
      </c>
      <c r="F103" s="194">
        <f>F101</f>
        <v>0</v>
      </c>
      <c r="G103" s="208" t="e">
        <f t="shared" si="4"/>
        <v>#DIV/0!</v>
      </c>
      <c r="H103" s="209" t="e">
        <f t="shared" si="5"/>
        <v>#DIV/0!</v>
      </c>
      <c r="I103" s="29"/>
      <c r="J103" s="29"/>
      <c r="K103" s="29"/>
    </row>
    <row r="104" spans="1:16" s="28" customFormat="1">
      <c r="A104" s="11"/>
      <c r="B104" s="11"/>
      <c r="C104" s="11"/>
      <c r="D104" s="12"/>
      <c r="E104" s="12"/>
      <c r="F104" s="12"/>
      <c r="G104" s="12"/>
      <c r="H104" s="12"/>
    </row>
    <row r="105" spans="1:16" s="28" customFormat="1" ht="19.5">
      <c r="A105" s="363" t="s">
        <v>56</v>
      </c>
      <c r="B105" s="363"/>
      <c r="C105" s="210">
        <v>7968828</v>
      </c>
      <c r="D105" s="210">
        <v>7847600</v>
      </c>
      <c r="E105" s="210">
        <v>7843602</v>
      </c>
      <c r="F105" s="210">
        <v>7916815</v>
      </c>
      <c r="G105" s="208">
        <f t="shared" si="4"/>
        <v>99.347294231974885</v>
      </c>
      <c r="H105" s="209">
        <f t="shared" si="5"/>
        <v>100.93341044076433</v>
      </c>
    </row>
    <row r="106" spans="1:16" s="13" customFormat="1" ht="19.5">
      <c r="A106" s="363" t="s">
        <v>57</v>
      </c>
      <c r="B106" s="363"/>
      <c r="C106" s="211">
        <v>7968828</v>
      </c>
      <c r="D106" s="211">
        <v>7861601</v>
      </c>
      <c r="E106" s="211">
        <v>7857603</v>
      </c>
      <c r="F106" s="211">
        <v>7930816</v>
      </c>
      <c r="G106" s="208">
        <f t="shared" si="4"/>
        <v>99.522991335739704</v>
      </c>
      <c r="H106" s="209">
        <f t="shared" si="5"/>
        <v>100.93174725167459</v>
      </c>
      <c r="I106" s="12"/>
      <c r="J106" s="12"/>
      <c r="K106" s="12"/>
      <c r="L106" s="12"/>
      <c r="M106" s="12"/>
      <c r="P106" s="19"/>
    </row>
    <row r="107" spans="1:16" s="19" customFormat="1" ht="14.25" customHeight="1">
      <c r="A107" s="3"/>
      <c r="B107" s="3"/>
      <c r="C107" s="3"/>
      <c r="D107" s="14"/>
      <c r="E107" s="14"/>
      <c r="F107" s="14"/>
      <c r="G107" s="14"/>
      <c r="H107" s="3"/>
      <c r="I107" s="12"/>
      <c r="J107" s="12"/>
      <c r="K107" s="17"/>
      <c r="L107" s="17"/>
      <c r="M107" s="12"/>
      <c r="N107" s="30">
        <f>SUM(N109:N109)</f>
        <v>0</v>
      </c>
      <c r="O107" s="31">
        <f>SUM(O109:O109)</f>
        <v>0</v>
      </c>
      <c r="P107" s="19">
        <f>SUM(H107:J107)</f>
        <v>0</v>
      </c>
    </row>
    <row r="108" spans="1:16" s="19" customFormat="1" ht="14.25" customHeight="1">
      <c r="A108" s="3"/>
      <c r="B108" s="3"/>
      <c r="C108" s="3"/>
      <c r="D108" s="14"/>
      <c r="E108" s="14"/>
      <c r="F108" s="14"/>
      <c r="G108" s="14"/>
      <c r="H108" s="3"/>
      <c r="I108" s="12"/>
      <c r="J108" s="12"/>
      <c r="K108" s="17"/>
      <c r="L108" s="17"/>
      <c r="M108" s="12"/>
      <c r="N108" s="18"/>
      <c r="O108" s="18"/>
    </row>
    <row r="109" spans="1:16" ht="20.25">
      <c r="A109" s="391" t="s">
        <v>27</v>
      </c>
      <c r="B109" s="391"/>
      <c r="C109" s="391"/>
      <c r="D109" s="391"/>
      <c r="E109" s="391"/>
      <c r="F109" s="391"/>
      <c r="G109" s="391"/>
      <c r="H109" s="391"/>
      <c r="I109" s="23"/>
      <c r="J109" s="23"/>
      <c r="K109" s="24"/>
      <c r="L109" s="24"/>
      <c r="M109" s="23"/>
      <c r="N109" s="3">
        <v>0</v>
      </c>
      <c r="O109" s="3">
        <v>0</v>
      </c>
      <c r="P109" s="19"/>
    </row>
    <row r="110" spans="1:16" s="19" customFormat="1" ht="15.75" customHeight="1">
      <c r="A110" s="46" t="s">
        <v>175</v>
      </c>
      <c r="B110" s="302" t="s">
        <v>216</v>
      </c>
      <c r="C110" s="47"/>
      <c r="D110" s="47"/>
      <c r="E110" s="47"/>
      <c r="F110" s="47"/>
      <c r="G110" s="47"/>
      <c r="H110" s="29"/>
      <c r="I110" s="12"/>
      <c r="J110" s="12"/>
      <c r="K110" s="17"/>
      <c r="L110" s="17"/>
      <c r="M110" s="12"/>
      <c r="N110" s="19">
        <v>0</v>
      </c>
      <c r="O110" s="19">
        <v>0</v>
      </c>
      <c r="P110" s="19">
        <f>SUM(H110:J110)</f>
        <v>0</v>
      </c>
    </row>
    <row r="111" spans="1:16" ht="19.899999999999999" customHeight="1">
      <c r="A111" s="361" t="s">
        <v>176</v>
      </c>
      <c r="B111" s="361"/>
      <c r="C111" s="361"/>
      <c r="D111" s="361"/>
      <c r="E111" s="73"/>
      <c r="F111" s="73"/>
      <c r="G111" s="73"/>
      <c r="H111" s="28"/>
      <c r="I111" s="23"/>
      <c r="J111" s="23"/>
      <c r="K111" s="24"/>
      <c r="L111" s="24"/>
      <c r="M111" s="23"/>
      <c r="N111" s="3">
        <v>0</v>
      </c>
      <c r="O111" s="3">
        <v>0</v>
      </c>
      <c r="P111" s="19"/>
    </row>
    <row r="112" spans="1:16" s="13" customFormat="1">
      <c r="A112" s="13" t="s">
        <v>81</v>
      </c>
      <c r="B112" s="11"/>
      <c r="C112" s="11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P112" s="19"/>
    </row>
    <row r="113" spans="1:16" s="13" customFormat="1" ht="14.45" customHeight="1">
      <c r="A113" s="337" t="s">
        <v>78</v>
      </c>
      <c r="B113" s="339" t="s">
        <v>3</v>
      </c>
      <c r="C113" s="339" t="s">
        <v>74</v>
      </c>
      <c r="D113" s="341" t="s">
        <v>169</v>
      </c>
      <c r="E113" s="341" t="s">
        <v>170</v>
      </c>
      <c r="F113" s="341" t="s">
        <v>171</v>
      </c>
      <c r="G113" s="341" t="s">
        <v>75</v>
      </c>
      <c r="H113" s="341" t="s">
        <v>75</v>
      </c>
      <c r="I113" s="12"/>
      <c r="J113" s="12"/>
      <c r="K113" s="12"/>
      <c r="L113" s="12"/>
      <c r="M113" s="12"/>
      <c r="P113" s="19"/>
    </row>
    <row r="114" spans="1:16" s="13" customFormat="1" ht="30" customHeight="1">
      <c r="A114" s="338"/>
      <c r="B114" s="340"/>
      <c r="C114" s="340"/>
      <c r="D114" s="342"/>
      <c r="E114" s="342"/>
      <c r="F114" s="342"/>
      <c r="G114" s="342"/>
      <c r="H114" s="342"/>
      <c r="I114" s="12"/>
      <c r="J114" s="12"/>
      <c r="K114" s="12"/>
      <c r="L114" s="12"/>
      <c r="M114" s="12"/>
      <c r="P114" s="19"/>
    </row>
    <row r="115" spans="1:16" s="13" customFormat="1">
      <c r="A115" s="348">
        <v>1</v>
      </c>
      <c r="B115" s="348"/>
      <c r="C115" s="75">
        <v>2</v>
      </c>
      <c r="D115" s="76">
        <v>3</v>
      </c>
      <c r="E115" s="76">
        <v>4</v>
      </c>
      <c r="F115" s="76">
        <v>5</v>
      </c>
      <c r="G115" s="76" t="s">
        <v>76</v>
      </c>
      <c r="H115" s="76" t="s">
        <v>77</v>
      </c>
      <c r="I115" s="12"/>
      <c r="J115" s="12"/>
      <c r="K115" s="12"/>
      <c r="L115" s="12"/>
      <c r="M115" s="12"/>
      <c r="P115" s="19"/>
    </row>
    <row r="116" spans="1:16" s="13" customFormat="1">
      <c r="A116" s="212">
        <v>31</v>
      </c>
      <c r="B116" s="213" t="s">
        <v>7</v>
      </c>
      <c r="C116" s="232">
        <f>SUM(C117,C119,C121)</f>
        <v>0</v>
      </c>
      <c r="D116" s="232">
        <f>SUM(D117,D119,D121)</f>
        <v>0</v>
      </c>
      <c r="E116" s="232">
        <f>SUM(E117,E119,E121)</f>
        <v>0</v>
      </c>
      <c r="F116" s="232">
        <f>SUM(F117,F119,F121)</f>
        <v>0</v>
      </c>
      <c r="G116" s="208" t="e">
        <f>F116/C116*100</f>
        <v>#DIV/0!</v>
      </c>
      <c r="H116" s="209" t="e">
        <f>F116/E116*100</f>
        <v>#DIV/0!</v>
      </c>
      <c r="I116" s="12"/>
      <c r="J116" s="12"/>
      <c r="K116" s="12"/>
      <c r="L116" s="12"/>
      <c r="M116" s="12"/>
      <c r="P116" s="19"/>
    </row>
    <row r="117" spans="1:16" s="113" customFormat="1" ht="15" customHeight="1">
      <c r="A117" s="173">
        <v>311</v>
      </c>
      <c r="B117" s="174" t="s">
        <v>8</v>
      </c>
      <c r="C117" s="175">
        <f>SUM(C118)</f>
        <v>0</v>
      </c>
      <c r="D117" s="175">
        <f>SUM(D118)</f>
        <v>0</v>
      </c>
      <c r="E117" s="175">
        <f>SUM(E118)</f>
        <v>0</v>
      </c>
      <c r="F117" s="175">
        <f>SUM(F118)</f>
        <v>0</v>
      </c>
      <c r="G117" s="233" t="e">
        <f t="shared" ref="G117:G148" si="6">F117/C117*100</f>
        <v>#DIV/0!</v>
      </c>
      <c r="H117" s="234" t="e">
        <f t="shared" ref="H117:H148" si="7">F117/E117*100</f>
        <v>#DIV/0!</v>
      </c>
    </row>
    <row r="118" spans="1:16" s="111" customFormat="1" ht="15" customHeight="1">
      <c r="A118" s="116">
        <v>3111</v>
      </c>
      <c r="B118" s="74" t="s">
        <v>84</v>
      </c>
      <c r="C118" s="112"/>
      <c r="D118" s="112"/>
      <c r="E118" s="112"/>
      <c r="F118" s="112"/>
      <c r="G118" s="204" t="e">
        <f t="shared" si="6"/>
        <v>#DIV/0!</v>
      </c>
      <c r="H118" s="205" t="e">
        <f t="shared" si="7"/>
        <v>#DIV/0!</v>
      </c>
    </row>
    <row r="119" spans="1:16" s="113" customFormat="1">
      <c r="A119" s="173">
        <v>312</v>
      </c>
      <c r="B119" s="174" t="s">
        <v>9</v>
      </c>
      <c r="C119" s="175">
        <f>SUM(C120)</f>
        <v>0</v>
      </c>
      <c r="D119" s="175">
        <f>SUM(D120)</f>
        <v>0</v>
      </c>
      <c r="E119" s="175">
        <f>SUM(E120)</f>
        <v>0</v>
      </c>
      <c r="F119" s="175">
        <f>SUM(F120)</f>
        <v>0</v>
      </c>
      <c r="G119" s="233" t="e">
        <f t="shared" si="6"/>
        <v>#DIV/0!</v>
      </c>
      <c r="H119" s="234" t="e">
        <f t="shared" si="7"/>
        <v>#DIV/0!</v>
      </c>
    </row>
    <row r="120" spans="1:16" s="111" customFormat="1">
      <c r="A120" s="116" t="s">
        <v>95</v>
      </c>
      <c r="B120" s="120" t="s">
        <v>9</v>
      </c>
      <c r="C120" s="112"/>
      <c r="D120" s="112"/>
      <c r="E120" s="112"/>
      <c r="F120" s="112"/>
      <c r="G120" s="204" t="e">
        <f t="shared" si="6"/>
        <v>#DIV/0!</v>
      </c>
      <c r="H120" s="205" t="e">
        <f t="shared" si="7"/>
        <v>#DIV/0!</v>
      </c>
    </row>
    <row r="121" spans="1:16" s="113" customFormat="1">
      <c r="A121" s="173">
        <v>313</v>
      </c>
      <c r="B121" s="174" t="s">
        <v>10</v>
      </c>
      <c r="C121" s="175">
        <f>SUM(C122:C122)</f>
        <v>0</v>
      </c>
      <c r="D121" s="175">
        <f>SUM(D122:D122)</f>
        <v>0</v>
      </c>
      <c r="E121" s="175">
        <f>SUM(E122:E122)</f>
        <v>0</v>
      </c>
      <c r="F121" s="175">
        <f>SUM(F122:F122)</f>
        <v>0</v>
      </c>
      <c r="G121" s="233" t="e">
        <f t="shared" si="6"/>
        <v>#DIV/0!</v>
      </c>
      <c r="H121" s="234" t="e">
        <f t="shared" si="7"/>
        <v>#DIV/0!</v>
      </c>
    </row>
    <row r="122" spans="1:16" s="111" customFormat="1">
      <c r="A122" s="116">
        <v>3132</v>
      </c>
      <c r="B122" s="120" t="s">
        <v>85</v>
      </c>
      <c r="C122" s="112"/>
      <c r="D122" s="112"/>
      <c r="E122" s="112"/>
      <c r="F122" s="112"/>
      <c r="G122" s="204" t="e">
        <f t="shared" si="6"/>
        <v>#DIV/0!</v>
      </c>
      <c r="H122" s="205" t="e">
        <f t="shared" si="7"/>
        <v>#DIV/0!</v>
      </c>
    </row>
    <row r="123" spans="1:16" s="13" customFormat="1">
      <c r="A123" s="214">
        <v>32</v>
      </c>
      <c r="B123" s="187" t="s">
        <v>11</v>
      </c>
      <c r="C123" s="165">
        <f>SUM(C124,C128,C135,C143)</f>
        <v>1007899</v>
      </c>
      <c r="D123" s="165">
        <v>884448</v>
      </c>
      <c r="E123" s="165">
        <v>884448</v>
      </c>
      <c r="F123" s="165">
        <f>SUM(F124,F128,F135,F143)</f>
        <v>882761</v>
      </c>
      <c r="G123" s="208">
        <f t="shared" si="6"/>
        <v>87.584271836761417</v>
      </c>
      <c r="H123" s="209">
        <f t="shared" si="7"/>
        <v>99.809259560765582</v>
      </c>
      <c r="I123" s="12"/>
      <c r="J123" s="12"/>
      <c r="K123" s="12"/>
      <c r="L123" s="12"/>
      <c r="M123" s="12"/>
      <c r="P123" s="19"/>
    </row>
    <row r="124" spans="1:16" s="13" customFormat="1">
      <c r="A124" s="222">
        <v>321</v>
      </c>
      <c r="B124" s="172" t="s">
        <v>12</v>
      </c>
      <c r="C124" s="223">
        <f>SUM(C125,C126,C127)</f>
        <v>395143</v>
      </c>
      <c r="D124" s="223">
        <f>SUM(D125,D126,D127)</f>
        <v>398200</v>
      </c>
      <c r="E124" s="223">
        <f>SUM(E125,E126,E127)</f>
        <v>284000</v>
      </c>
      <c r="F124" s="223">
        <f>SUM(F125,F126,F127)</f>
        <v>284000</v>
      </c>
      <c r="G124" s="233">
        <f t="shared" si="6"/>
        <v>71.872714435027319</v>
      </c>
      <c r="H124" s="234">
        <f t="shared" si="7"/>
        <v>100</v>
      </c>
      <c r="I124" s="12"/>
      <c r="J124" s="12"/>
      <c r="K124" s="12"/>
      <c r="L124" s="12"/>
      <c r="M124" s="12"/>
      <c r="P124" s="19"/>
    </row>
    <row r="125" spans="1:16" s="13" customFormat="1">
      <c r="A125" s="20" t="s">
        <v>87</v>
      </c>
      <c r="B125" s="21" t="s">
        <v>88</v>
      </c>
      <c r="C125" s="124">
        <v>2557</v>
      </c>
      <c r="D125" s="22">
        <v>3200</v>
      </c>
      <c r="E125" s="22"/>
      <c r="F125" s="22"/>
      <c r="G125" s="204">
        <f t="shared" si="6"/>
        <v>0</v>
      </c>
      <c r="H125" s="205">
        <v>0</v>
      </c>
      <c r="I125" s="12"/>
      <c r="J125" s="12"/>
      <c r="K125" s="12"/>
      <c r="L125" s="12"/>
      <c r="M125" s="12"/>
      <c r="P125" s="19"/>
    </row>
    <row r="126" spans="1:16" s="13" customFormat="1">
      <c r="A126" s="67">
        <v>3212</v>
      </c>
      <c r="B126" s="64" t="s">
        <v>217</v>
      </c>
      <c r="C126" s="68">
        <v>386000</v>
      </c>
      <c r="D126" s="65">
        <v>387000</v>
      </c>
      <c r="E126" s="65">
        <v>284000</v>
      </c>
      <c r="F126" s="65">
        <v>284000</v>
      </c>
      <c r="G126" s="204">
        <f t="shared" si="6"/>
        <v>73.575129533678748</v>
      </c>
      <c r="H126" s="205">
        <f t="shared" si="7"/>
        <v>100</v>
      </c>
      <c r="I126" s="12"/>
      <c r="J126" s="12"/>
      <c r="K126" s="12"/>
      <c r="L126" s="12"/>
      <c r="M126" s="12"/>
      <c r="P126" s="19"/>
    </row>
    <row r="127" spans="1:16" s="13" customFormat="1">
      <c r="A127" s="159">
        <v>3214</v>
      </c>
      <c r="B127" s="74" t="s">
        <v>221</v>
      </c>
      <c r="C127" s="163">
        <v>6586</v>
      </c>
      <c r="D127" s="23">
        <v>8000</v>
      </c>
      <c r="E127" s="23"/>
      <c r="F127" s="23"/>
      <c r="G127" s="204">
        <f t="shared" si="6"/>
        <v>0</v>
      </c>
      <c r="H127" s="205">
        <v>0</v>
      </c>
      <c r="I127" s="12"/>
      <c r="J127" s="12"/>
      <c r="K127" s="12"/>
      <c r="L127" s="12"/>
      <c r="M127" s="12"/>
      <c r="P127" s="19"/>
    </row>
    <row r="128" spans="1:16" s="13" customFormat="1">
      <c r="A128" s="224">
        <v>322</v>
      </c>
      <c r="B128" s="225" t="s">
        <v>14</v>
      </c>
      <c r="C128" s="226">
        <f>SUM(C129:C134)</f>
        <v>483388</v>
      </c>
      <c r="D128" s="226">
        <f>SUM(D129:D134)</f>
        <v>472782</v>
      </c>
      <c r="E128" s="226">
        <f>SUM(E129:E134)</f>
        <v>451675</v>
      </c>
      <c r="F128" s="226">
        <f>SUM(F129:F134)</f>
        <v>453038</v>
      </c>
      <c r="G128" s="233">
        <f t="shared" si="6"/>
        <v>93.721399786506908</v>
      </c>
      <c r="H128" s="234">
        <f t="shared" si="7"/>
        <v>100.30176565008027</v>
      </c>
      <c r="I128" s="12"/>
      <c r="J128" s="12"/>
      <c r="K128" s="12"/>
      <c r="L128" s="12"/>
      <c r="M128" s="12"/>
      <c r="P128" s="19"/>
    </row>
    <row r="129" spans="1:16" s="13" customFormat="1">
      <c r="A129" s="159">
        <v>3221</v>
      </c>
      <c r="B129" s="74" t="s">
        <v>15</v>
      </c>
      <c r="C129" s="163">
        <v>55789</v>
      </c>
      <c r="D129" s="23">
        <v>52500</v>
      </c>
      <c r="E129" s="23">
        <v>60148</v>
      </c>
      <c r="F129" s="23">
        <v>79491</v>
      </c>
      <c r="G129" s="204">
        <f t="shared" si="6"/>
        <v>142.48507770348994</v>
      </c>
      <c r="H129" s="205">
        <f t="shared" si="7"/>
        <v>132.15900778080734</v>
      </c>
      <c r="I129" s="12"/>
      <c r="J129" s="12"/>
      <c r="K129" s="12"/>
      <c r="L129" s="12"/>
      <c r="M129" s="12"/>
      <c r="P129" s="19"/>
    </row>
    <row r="130" spans="1:16" s="13" customFormat="1">
      <c r="A130" s="159">
        <v>3222</v>
      </c>
      <c r="B130" s="74" t="s">
        <v>131</v>
      </c>
      <c r="C130" s="163">
        <v>101058</v>
      </c>
      <c r="D130" s="23">
        <v>99000</v>
      </c>
      <c r="E130" s="23">
        <v>76000</v>
      </c>
      <c r="F130" s="23">
        <v>80011</v>
      </c>
      <c r="G130" s="204">
        <f t="shared" si="6"/>
        <v>79.173345999327111</v>
      </c>
      <c r="H130" s="205">
        <f t="shared" si="7"/>
        <v>105.27763157894736</v>
      </c>
      <c r="I130" s="12"/>
      <c r="J130" s="12"/>
      <c r="K130" s="12"/>
      <c r="L130" s="12"/>
      <c r="M130" s="12"/>
      <c r="P130" s="19"/>
    </row>
    <row r="131" spans="1:16" s="13" customFormat="1">
      <c r="A131" s="159">
        <v>3223</v>
      </c>
      <c r="B131" s="74" t="s">
        <v>92</v>
      </c>
      <c r="C131" s="163">
        <v>320137</v>
      </c>
      <c r="D131" s="23">
        <v>309482</v>
      </c>
      <c r="E131" s="23">
        <v>285027</v>
      </c>
      <c r="F131" s="23">
        <v>252653</v>
      </c>
      <c r="G131" s="204">
        <f t="shared" si="6"/>
        <v>78.920274757369498</v>
      </c>
      <c r="H131" s="205">
        <f t="shared" si="7"/>
        <v>88.64177779648945</v>
      </c>
      <c r="I131" s="12"/>
      <c r="J131" s="12"/>
      <c r="K131" s="12"/>
      <c r="L131" s="12"/>
      <c r="M131" s="12"/>
      <c r="P131" s="19"/>
    </row>
    <row r="132" spans="1:16" s="13" customFormat="1" ht="30">
      <c r="A132" s="159">
        <v>3224</v>
      </c>
      <c r="B132" s="74" t="s">
        <v>151</v>
      </c>
      <c r="C132" s="163">
        <v>4367</v>
      </c>
      <c r="D132" s="23">
        <v>6000</v>
      </c>
      <c r="E132" s="23">
        <v>25000</v>
      </c>
      <c r="F132" s="23">
        <v>28699</v>
      </c>
      <c r="G132" s="204">
        <f t="shared" si="6"/>
        <v>657.17884130982372</v>
      </c>
      <c r="H132" s="205">
        <f t="shared" si="7"/>
        <v>114.79600000000001</v>
      </c>
      <c r="I132" s="12"/>
      <c r="J132" s="12"/>
      <c r="K132" s="12"/>
      <c r="L132" s="12"/>
      <c r="M132" s="12"/>
      <c r="P132" s="19"/>
    </row>
    <row r="133" spans="1:16" s="13" customFormat="1">
      <c r="A133" s="159">
        <v>3225</v>
      </c>
      <c r="B133" s="74" t="s">
        <v>152</v>
      </c>
      <c r="C133" s="163"/>
      <c r="D133" s="23"/>
      <c r="E133" s="23"/>
      <c r="F133" s="23">
        <v>6982</v>
      </c>
      <c r="G133" s="204">
        <v>0</v>
      </c>
      <c r="H133" s="205">
        <v>0</v>
      </c>
      <c r="I133" s="12"/>
      <c r="J133" s="12"/>
      <c r="K133" s="12"/>
      <c r="L133" s="12"/>
      <c r="M133" s="12"/>
      <c r="P133" s="19"/>
    </row>
    <row r="134" spans="1:16" s="13" customFormat="1">
      <c r="A134" s="159">
        <v>3227</v>
      </c>
      <c r="B134" s="74" t="s">
        <v>133</v>
      </c>
      <c r="C134" s="163">
        <v>2037</v>
      </c>
      <c r="D134" s="23">
        <v>5800</v>
      </c>
      <c r="E134" s="23">
        <v>5500</v>
      </c>
      <c r="F134" s="23">
        <v>5202</v>
      </c>
      <c r="G134" s="204">
        <f t="shared" si="6"/>
        <v>255.37555228276875</v>
      </c>
      <c r="H134" s="205">
        <f t="shared" si="7"/>
        <v>94.581818181818178</v>
      </c>
      <c r="I134" s="12"/>
      <c r="J134" s="12"/>
      <c r="K134" s="12"/>
      <c r="L134" s="12"/>
      <c r="M134" s="12"/>
      <c r="P134" s="19"/>
    </row>
    <row r="135" spans="1:16" s="13" customFormat="1">
      <c r="A135" s="224">
        <v>323</v>
      </c>
      <c r="B135" s="225" t="s">
        <v>16</v>
      </c>
      <c r="C135" s="226">
        <f>SUM(C136:C142)</f>
        <v>129368</v>
      </c>
      <c r="D135" s="226">
        <f>SUM(D136:D142)</f>
        <v>131518</v>
      </c>
      <c r="E135" s="226">
        <f>SUM(E136:E142)</f>
        <v>145773</v>
      </c>
      <c r="F135" s="226">
        <f>SUM(F136:F142)</f>
        <v>145723</v>
      </c>
      <c r="G135" s="233">
        <f t="shared" si="6"/>
        <v>112.64222991775401</v>
      </c>
      <c r="H135" s="234">
        <f t="shared" si="7"/>
        <v>99.965700095353739</v>
      </c>
      <c r="I135" s="12"/>
      <c r="J135" s="12"/>
      <c r="K135" s="12"/>
      <c r="L135" s="12"/>
      <c r="M135" s="12"/>
      <c r="P135" s="19"/>
    </row>
    <row r="136" spans="1:16" s="13" customFormat="1">
      <c r="A136" s="159">
        <v>3231</v>
      </c>
      <c r="B136" s="74" t="s">
        <v>153</v>
      </c>
      <c r="C136" s="163">
        <v>34434</v>
      </c>
      <c r="D136" s="23">
        <v>35700</v>
      </c>
      <c r="E136" s="23">
        <v>34100</v>
      </c>
      <c r="F136" s="23">
        <v>33486</v>
      </c>
      <c r="G136" s="204">
        <f t="shared" si="6"/>
        <v>97.246907126677115</v>
      </c>
      <c r="H136" s="205">
        <f t="shared" si="7"/>
        <v>98.19941348973606</v>
      </c>
      <c r="I136" s="12"/>
      <c r="J136" s="12"/>
      <c r="K136" s="12"/>
      <c r="L136" s="12"/>
      <c r="M136" s="12"/>
      <c r="P136" s="19"/>
    </row>
    <row r="137" spans="1:16" s="13" customFormat="1">
      <c r="A137" s="159">
        <v>3232</v>
      </c>
      <c r="B137" s="74" t="s">
        <v>99</v>
      </c>
      <c r="C137" s="163">
        <v>5389</v>
      </c>
      <c r="D137" s="23">
        <v>7000</v>
      </c>
      <c r="E137" s="23">
        <v>25500</v>
      </c>
      <c r="F137" s="23">
        <v>25407</v>
      </c>
      <c r="G137" s="204">
        <f t="shared" si="6"/>
        <v>471.46038226015958</v>
      </c>
      <c r="H137" s="205">
        <f t="shared" si="7"/>
        <v>99.635294117647049</v>
      </c>
      <c r="I137" s="12"/>
      <c r="J137" s="12"/>
      <c r="K137" s="12"/>
      <c r="L137" s="12"/>
      <c r="M137" s="12"/>
      <c r="P137" s="19"/>
    </row>
    <row r="138" spans="1:16" s="13" customFormat="1">
      <c r="A138" s="159">
        <v>3234</v>
      </c>
      <c r="B138" s="74" t="s">
        <v>101</v>
      </c>
      <c r="C138" s="163">
        <v>69631</v>
      </c>
      <c r="D138" s="23">
        <v>68518</v>
      </c>
      <c r="E138" s="23">
        <v>64321</v>
      </c>
      <c r="F138" s="23">
        <v>64992</v>
      </c>
      <c r="G138" s="204">
        <f t="shared" si="6"/>
        <v>93.337737501974686</v>
      </c>
      <c r="H138" s="205">
        <f t="shared" si="7"/>
        <v>101.04320517404889</v>
      </c>
      <c r="I138" s="12"/>
      <c r="J138" s="12"/>
      <c r="K138" s="12"/>
      <c r="L138" s="12"/>
      <c r="M138" s="12"/>
      <c r="P138" s="19"/>
    </row>
    <row r="139" spans="1:16" s="13" customFormat="1">
      <c r="A139" s="159">
        <v>3235</v>
      </c>
      <c r="B139" s="74" t="s">
        <v>154</v>
      </c>
      <c r="C139" s="163"/>
      <c r="D139" s="23"/>
      <c r="E139" s="23"/>
      <c r="F139" s="23"/>
      <c r="G139" s="204">
        <v>0</v>
      </c>
      <c r="H139" s="205">
        <v>0</v>
      </c>
      <c r="I139" s="12"/>
      <c r="J139" s="12"/>
      <c r="K139" s="12"/>
      <c r="L139" s="12"/>
      <c r="M139" s="12"/>
      <c r="P139" s="19"/>
    </row>
    <row r="140" spans="1:16" s="13" customFormat="1">
      <c r="A140" s="159">
        <v>3236</v>
      </c>
      <c r="B140" s="74" t="s">
        <v>135</v>
      </c>
      <c r="C140" s="163">
        <v>11630</v>
      </c>
      <c r="D140" s="23">
        <v>13000</v>
      </c>
      <c r="E140" s="23">
        <v>10555</v>
      </c>
      <c r="F140" s="23">
        <v>10555</v>
      </c>
      <c r="G140" s="204">
        <f t="shared" si="6"/>
        <v>90.756663800515895</v>
      </c>
      <c r="H140" s="205">
        <f t="shared" si="7"/>
        <v>100</v>
      </c>
      <c r="I140" s="12"/>
      <c r="J140" s="12"/>
      <c r="K140" s="12"/>
      <c r="L140" s="12"/>
      <c r="M140" s="12"/>
      <c r="P140" s="19"/>
    </row>
    <row r="141" spans="1:16" s="13" customFormat="1">
      <c r="A141" s="159">
        <v>3238</v>
      </c>
      <c r="B141" s="74" t="s">
        <v>103</v>
      </c>
      <c r="C141" s="163">
        <v>4464</v>
      </c>
      <c r="D141" s="23">
        <v>5000</v>
      </c>
      <c r="E141" s="23">
        <v>8997</v>
      </c>
      <c r="F141" s="23">
        <v>8983</v>
      </c>
      <c r="G141" s="204">
        <f t="shared" si="6"/>
        <v>201.2320788530466</v>
      </c>
      <c r="H141" s="205">
        <f t="shared" si="7"/>
        <v>99.844392575302876</v>
      </c>
      <c r="I141" s="12"/>
      <c r="J141" s="12"/>
      <c r="K141" s="12"/>
      <c r="L141" s="12"/>
      <c r="M141" s="12"/>
      <c r="P141" s="19"/>
    </row>
    <row r="142" spans="1:16" s="13" customFormat="1">
      <c r="A142" s="159">
        <v>3239</v>
      </c>
      <c r="B142" s="74" t="s">
        <v>17</v>
      </c>
      <c r="C142" s="163">
        <v>3820</v>
      </c>
      <c r="D142" s="23">
        <v>2300</v>
      </c>
      <c r="E142" s="23">
        <v>2300</v>
      </c>
      <c r="F142" s="23">
        <v>2300</v>
      </c>
      <c r="G142" s="204">
        <f t="shared" si="6"/>
        <v>60.209424083769633</v>
      </c>
      <c r="H142" s="205">
        <f t="shared" si="7"/>
        <v>100</v>
      </c>
      <c r="I142" s="12"/>
      <c r="J142" s="12"/>
      <c r="K142" s="12"/>
      <c r="L142" s="12"/>
      <c r="M142" s="12"/>
      <c r="P142" s="19"/>
    </row>
    <row r="143" spans="1:16" s="13" customFormat="1">
      <c r="A143" s="224">
        <v>329</v>
      </c>
      <c r="B143" s="225" t="s">
        <v>18</v>
      </c>
      <c r="C143" s="226">
        <f>SUM(C144:C144)</f>
        <v>0</v>
      </c>
      <c r="D143" s="226">
        <f>SUM(D144:D144)</f>
        <v>3000</v>
      </c>
      <c r="E143" s="226">
        <f>SUM(E144:E144)</f>
        <v>3000</v>
      </c>
      <c r="F143" s="226">
        <f>SUM(F144:F144)</f>
        <v>0</v>
      </c>
      <c r="G143" s="233">
        <v>0</v>
      </c>
      <c r="H143" s="234">
        <f t="shared" si="7"/>
        <v>0</v>
      </c>
      <c r="I143" s="12"/>
      <c r="J143" s="12"/>
      <c r="K143" s="12"/>
      <c r="L143" s="12"/>
      <c r="M143" s="12"/>
      <c r="P143" s="19"/>
    </row>
    <row r="144" spans="1:16" s="13" customFormat="1">
      <c r="A144" s="159">
        <v>3292</v>
      </c>
      <c r="B144" s="74" t="s">
        <v>185</v>
      </c>
      <c r="C144" s="163"/>
      <c r="D144" s="23">
        <v>3000</v>
      </c>
      <c r="E144" s="23">
        <v>3000</v>
      </c>
      <c r="F144" s="23"/>
      <c r="G144" s="204">
        <v>0</v>
      </c>
      <c r="H144" s="205">
        <f t="shared" si="7"/>
        <v>0</v>
      </c>
      <c r="I144" s="12"/>
      <c r="J144" s="12"/>
      <c r="K144" s="12"/>
      <c r="L144" s="12"/>
      <c r="M144" s="12"/>
      <c r="P144" s="19"/>
    </row>
    <row r="145" spans="1:16" s="13" customFormat="1" ht="30">
      <c r="A145" s="218">
        <v>37</v>
      </c>
      <c r="B145" s="219" t="s">
        <v>218</v>
      </c>
      <c r="C145" s="220">
        <v>0</v>
      </c>
      <c r="D145" s="220"/>
      <c r="E145" s="220">
        <v>2352</v>
      </c>
      <c r="F145" s="220">
        <v>2352</v>
      </c>
      <c r="G145" s="208">
        <v>0</v>
      </c>
      <c r="H145" s="209">
        <f t="shared" si="7"/>
        <v>100</v>
      </c>
      <c r="I145" s="12"/>
      <c r="J145" s="12"/>
      <c r="K145" s="12"/>
      <c r="L145" s="12"/>
      <c r="M145" s="12"/>
      <c r="P145" s="19"/>
    </row>
    <row r="146" spans="1:16" s="13" customFormat="1">
      <c r="A146" s="224">
        <v>372</v>
      </c>
      <c r="B146" s="225" t="s">
        <v>219</v>
      </c>
      <c r="C146" s="226">
        <v>0</v>
      </c>
      <c r="D146" s="226">
        <v>0</v>
      </c>
      <c r="E146" s="226">
        <v>2352</v>
      </c>
      <c r="F146" s="226">
        <v>0</v>
      </c>
      <c r="G146" s="233">
        <v>0</v>
      </c>
      <c r="H146" s="234">
        <v>0</v>
      </c>
      <c r="I146" s="12"/>
      <c r="J146" s="12"/>
      <c r="K146" s="12"/>
      <c r="L146" s="12"/>
      <c r="M146" s="12"/>
      <c r="P146" s="19"/>
    </row>
    <row r="147" spans="1:16" s="13" customFormat="1">
      <c r="A147" s="159">
        <v>3722</v>
      </c>
      <c r="B147" s="74" t="s">
        <v>147</v>
      </c>
      <c r="C147" s="163"/>
      <c r="D147" s="23"/>
      <c r="E147" s="23">
        <v>2352</v>
      </c>
      <c r="F147" s="23">
        <v>2352</v>
      </c>
      <c r="G147" s="204">
        <v>0</v>
      </c>
      <c r="H147" s="205">
        <f t="shared" si="7"/>
        <v>100</v>
      </c>
      <c r="I147" s="12"/>
      <c r="J147" s="12"/>
      <c r="K147" s="12"/>
      <c r="L147" s="12"/>
      <c r="M147" s="12"/>
      <c r="P147" s="19"/>
    </row>
    <row r="148" spans="1:16" s="13" customFormat="1">
      <c r="A148" s="350" t="s">
        <v>6</v>
      </c>
      <c r="B148" s="351"/>
      <c r="C148" s="194">
        <v>1007899</v>
      </c>
      <c r="D148" s="194">
        <v>1005500</v>
      </c>
      <c r="E148" s="194">
        <v>886800</v>
      </c>
      <c r="F148" s="194">
        <v>885113</v>
      </c>
      <c r="G148" s="208">
        <f t="shared" si="6"/>
        <v>87.81762855206722</v>
      </c>
      <c r="H148" s="209">
        <f t="shared" si="7"/>
        <v>99.809765448804683</v>
      </c>
      <c r="I148" s="12"/>
      <c r="J148" s="12"/>
      <c r="K148" s="12"/>
      <c r="L148" s="12"/>
      <c r="M148" s="12"/>
      <c r="P148" s="19"/>
    </row>
    <row r="149" spans="1:16" s="13" customFormat="1">
      <c r="A149" s="11"/>
      <c r="B149" s="11"/>
      <c r="C149" s="11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P149" s="19"/>
    </row>
    <row r="150" spans="1:16" s="13" customFormat="1">
      <c r="A150" s="227" t="s">
        <v>83</v>
      </c>
      <c r="B150" s="228"/>
      <c r="C150" s="11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P150" s="19"/>
    </row>
    <row r="151" spans="1:16" s="13" customFormat="1" ht="15" customHeight="1">
      <c r="A151" s="337" t="s">
        <v>78</v>
      </c>
      <c r="B151" s="339" t="s">
        <v>3</v>
      </c>
      <c r="C151" s="339" t="s">
        <v>74</v>
      </c>
      <c r="D151" s="341" t="s">
        <v>169</v>
      </c>
      <c r="E151" s="341" t="s">
        <v>170</v>
      </c>
      <c r="F151" s="341" t="s">
        <v>171</v>
      </c>
      <c r="G151" s="341" t="s">
        <v>75</v>
      </c>
      <c r="H151" s="341" t="s">
        <v>75</v>
      </c>
      <c r="I151" s="12"/>
      <c r="J151" s="12"/>
      <c r="K151" s="12"/>
      <c r="L151" s="12"/>
      <c r="M151" s="12"/>
      <c r="P151" s="19"/>
    </row>
    <row r="152" spans="1:16" s="13" customFormat="1" ht="35.25" customHeight="1">
      <c r="A152" s="338"/>
      <c r="B152" s="340"/>
      <c r="C152" s="340"/>
      <c r="D152" s="342"/>
      <c r="E152" s="342"/>
      <c r="F152" s="342"/>
      <c r="G152" s="342"/>
      <c r="H152" s="342"/>
      <c r="I152" s="12"/>
      <c r="J152" s="12"/>
      <c r="K152" s="12"/>
      <c r="L152" s="12"/>
      <c r="M152" s="12"/>
      <c r="P152" s="19"/>
    </row>
    <row r="153" spans="1:16" s="13" customFormat="1">
      <c r="A153" s="348">
        <v>1</v>
      </c>
      <c r="B153" s="348"/>
      <c r="C153" s="75">
        <v>2</v>
      </c>
      <c r="D153" s="76">
        <v>3</v>
      </c>
      <c r="E153" s="76">
        <v>4</v>
      </c>
      <c r="F153" s="76">
        <v>5</v>
      </c>
      <c r="G153" s="76" t="s">
        <v>76</v>
      </c>
      <c r="H153" s="76" t="s">
        <v>77</v>
      </c>
      <c r="I153" s="12"/>
      <c r="J153" s="12"/>
      <c r="K153" s="12"/>
      <c r="L153" s="12"/>
      <c r="M153" s="12"/>
      <c r="P153" s="19"/>
    </row>
    <row r="154" spans="1:16" s="13" customFormat="1">
      <c r="A154" s="235">
        <v>31</v>
      </c>
      <c r="B154" s="185" t="s">
        <v>7</v>
      </c>
      <c r="C154" s="236">
        <f>SUM(C155)</f>
        <v>71825</v>
      </c>
      <c r="D154" s="236">
        <v>9320</v>
      </c>
      <c r="E154" s="236">
        <v>4660</v>
      </c>
      <c r="F154" s="236">
        <f t="shared" ref="D154:F155" si="8">SUM(F155)</f>
        <v>2356</v>
      </c>
      <c r="G154" s="208">
        <f>F154/C154*100</f>
        <v>3.2801949182039678</v>
      </c>
      <c r="H154" s="209">
        <f>F154/E154*100</f>
        <v>50.557939914163086</v>
      </c>
      <c r="I154" s="12"/>
      <c r="J154" s="12"/>
      <c r="K154" s="12"/>
      <c r="L154" s="12"/>
      <c r="M154" s="12"/>
      <c r="P154" s="19"/>
    </row>
    <row r="155" spans="1:16" s="13" customFormat="1">
      <c r="A155" s="239">
        <v>311</v>
      </c>
      <c r="B155" s="172" t="s">
        <v>8</v>
      </c>
      <c r="C155" s="240">
        <v>71825</v>
      </c>
      <c r="D155" s="240">
        <f t="shared" si="8"/>
        <v>8000</v>
      </c>
      <c r="E155" s="240">
        <v>4000</v>
      </c>
      <c r="F155" s="240">
        <v>2356</v>
      </c>
      <c r="G155" s="233">
        <f t="shared" ref="G155:G183" si="9">F155/C155*100</f>
        <v>3.2801949182039678</v>
      </c>
      <c r="H155" s="234">
        <f t="shared" ref="H155:H183" si="10">F155/E155*100</f>
        <v>58.9</v>
      </c>
      <c r="I155" s="12"/>
      <c r="J155" s="12"/>
      <c r="K155" s="12"/>
      <c r="L155" s="12"/>
      <c r="M155" s="12"/>
      <c r="P155" s="19"/>
    </row>
    <row r="156" spans="1:16" s="13" customFormat="1">
      <c r="A156" s="20">
        <v>3111</v>
      </c>
      <c r="B156" s="21" t="s">
        <v>84</v>
      </c>
      <c r="C156" s="86">
        <v>61652</v>
      </c>
      <c r="D156" s="22">
        <v>8000</v>
      </c>
      <c r="E156" s="22">
        <v>4000</v>
      </c>
      <c r="F156" s="22">
        <v>2022</v>
      </c>
      <c r="G156" s="204">
        <f t="shared" si="9"/>
        <v>3.2796989554272371</v>
      </c>
      <c r="H156" s="205">
        <f t="shared" si="10"/>
        <v>50.55</v>
      </c>
      <c r="I156" s="12"/>
      <c r="J156" s="12"/>
      <c r="K156" s="12"/>
      <c r="L156" s="12"/>
      <c r="M156" s="12"/>
      <c r="P156" s="19"/>
    </row>
    <row r="157" spans="1:16" s="13" customFormat="1">
      <c r="A157" s="286">
        <v>313</v>
      </c>
      <c r="B157" s="287" t="s">
        <v>203</v>
      </c>
      <c r="C157" s="317">
        <v>10173</v>
      </c>
      <c r="D157" s="114">
        <v>1320</v>
      </c>
      <c r="E157" s="114">
        <v>660</v>
      </c>
      <c r="F157" s="114">
        <v>334</v>
      </c>
      <c r="G157" s="204"/>
      <c r="H157" s="205"/>
      <c r="I157" s="12"/>
      <c r="J157" s="12"/>
      <c r="K157" s="12"/>
      <c r="L157" s="12"/>
      <c r="M157" s="12"/>
      <c r="P157" s="19"/>
    </row>
    <row r="158" spans="1:16" s="13" customFormat="1">
      <c r="A158" s="20">
        <v>3132</v>
      </c>
      <c r="B158" s="21" t="s">
        <v>204</v>
      </c>
      <c r="C158" s="86">
        <v>10173</v>
      </c>
      <c r="D158" s="22">
        <v>1320</v>
      </c>
      <c r="E158" s="22">
        <v>660</v>
      </c>
      <c r="F158" s="22">
        <v>334</v>
      </c>
      <c r="G158" s="204"/>
      <c r="H158" s="205"/>
      <c r="I158" s="12"/>
      <c r="J158" s="12"/>
      <c r="K158" s="12"/>
      <c r="L158" s="12"/>
      <c r="M158" s="12"/>
      <c r="P158" s="19"/>
    </row>
    <row r="159" spans="1:16" s="13" customFormat="1">
      <c r="A159" s="214">
        <v>32</v>
      </c>
      <c r="B159" s="187" t="s">
        <v>11</v>
      </c>
      <c r="C159" s="237">
        <f>SUM(C160,C163,C168,C172)</f>
        <v>41491</v>
      </c>
      <c r="D159" s="237">
        <f>SUM(D160,D163,D168,D172)</f>
        <v>16830</v>
      </c>
      <c r="E159" s="237">
        <f>SUM(E160,E163,E168,E172)</f>
        <v>28490</v>
      </c>
      <c r="F159" s="237">
        <f>SUM(F160,F163,F168,F172)</f>
        <v>15311</v>
      </c>
      <c r="G159" s="208">
        <f t="shared" si="9"/>
        <v>36.901978742377864</v>
      </c>
      <c r="H159" s="209">
        <f t="shared" si="10"/>
        <v>53.741663741663736</v>
      </c>
      <c r="I159" s="12"/>
      <c r="J159" s="12"/>
      <c r="K159" s="12"/>
      <c r="L159" s="12"/>
      <c r="M159" s="12"/>
      <c r="P159" s="19"/>
    </row>
    <row r="160" spans="1:16" s="13" customFormat="1">
      <c r="A160" s="222">
        <v>321</v>
      </c>
      <c r="B160" s="172" t="s">
        <v>12</v>
      </c>
      <c r="C160" s="240">
        <f>SUM(C161:C162)</f>
        <v>5532</v>
      </c>
      <c r="D160" s="240">
        <f>SUM(D161:D162)</f>
        <v>6730</v>
      </c>
      <c r="E160" s="240">
        <v>10150</v>
      </c>
      <c r="F160" s="240">
        <f>SUM(F161:F162)</f>
        <v>6288</v>
      </c>
      <c r="G160" s="233">
        <f t="shared" si="9"/>
        <v>113.66594360086768</v>
      </c>
      <c r="H160" s="234">
        <f t="shared" si="10"/>
        <v>61.950738916256157</v>
      </c>
      <c r="I160" s="12"/>
      <c r="J160" s="12"/>
      <c r="K160" s="12"/>
      <c r="L160" s="12"/>
      <c r="M160" s="12"/>
      <c r="P160" s="19"/>
    </row>
    <row r="161" spans="1:16" s="13" customFormat="1">
      <c r="A161" s="32">
        <v>3211</v>
      </c>
      <c r="B161" s="263" t="s">
        <v>88</v>
      </c>
      <c r="C161" s="303">
        <v>2545</v>
      </c>
      <c r="D161" s="112">
        <v>3400</v>
      </c>
      <c r="E161" s="112">
        <v>6150</v>
      </c>
      <c r="F161" s="112">
        <v>5223</v>
      </c>
      <c r="G161" s="204">
        <f t="shared" si="9"/>
        <v>205.22593320235757</v>
      </c>
      <c r="H161" s="205">
        <f t="shared" si="10"/>
        <v>84.926829268292678</v>
      </c>
      <c r="I161" s="12"/>
      <c r="J161" s="12"/>
      <c r="K161" s="12"/>
      <c r="L161" s="12"/>
      <c r="M161" s="12"/>
      <c r="P161" s="19"/>
    </row>
    <row r="162" spans="1:16" s="13" customFormat="1">
      <c r="A162" s="32">
        <v>3213</v>
      </c>
      <c r="B162" s="263" t="s">
        <v>129</v>
      </c>
      <c r="C162" s="303">
        <v>2987</v>
      </c>
      <c r="D162" s="112">
        <v>3330</v>
      </c>
      <c r="E162" s="112">
        <v>4000</v>
      </c>
      <c r="F162" s="34">
        <v>1065</v>
      </c>
      <c r="G162" s="204">
        <f t="shared" si="9"/>
        <v>35.654502845664545</v>
      </c>
      <c r="H162" s="205">
        <f t="shared" si="10"/>
        <v>26.625</v>
      </c>
      <c r="I162" s="12"/>
      <c r="J162" s="12"/>
      <c r="K162" s="12"/>
      <c r="L162" s="12"/>
      <c r="M162" s="12"/>
      <c r="P162" s="19"/>
    </row>
    <row r="163" spans="1:16" s="13" customFormat="1">
      <c r="A163" s="222">
        <v>322</v>
      </c>
      <c r="B163" s="172" t="s">
        <v>14</v>
      </c>
      <c r="C163" s="240">
        <f>SUM(C164:C167)</f>
        <v>7902</v>
      </c>
      <c r="D163" s="240">
        <f>SUM(D164:D167)</f>
        <v>4000</v>
      </c>
      <c r="E163" s="240">
        <f>SUM(E164:E167)</f>
        <v>9540</v>
      </c>
      <c r="F163" s="240">
        <f>SUM(F164:F167)</f>
        <v>4462</v>
      </c>
      <c r="G163" s="233">
        <f t="shared" si="9"/>
        <v>56.466717286762844</v>
      </c>
      <c r="H163" s="234">
        <f t="shared" si="10"/>
        <v>46.771488469601678</v>
      </c>
      <c r="I163" s="12"/>
      <c r="J163" s="12"/>
      <c r="K163" s="12"/>
      <c r="L163" s="12"/>
      <c r="M163" s="12"/>
      <c r="P163" s="19"/>
    </row>
    <row r="164" spans="1:16" s="43" customFormat="1">
      <c r="A164" s="20" t="s">
        <v>90</v>
      </c>
      <c r="B164" s="21" t="s">
        <v>15</v>
      </c>
      <c r="C164" s="126">
        <v>3393</v>
      </c>
      <c r="D164" s="68">
        <v>3000</v>
      </c>
      <c r="E164" s="68">
        <v>6540</v>
      </c>
      <c r="F164" s="124">
        <v>2387</v>
      </c>
      <c r="G164" s="204">
        <f t="shared" si="9"/>
        <v>70.350722074860002</v>
      </c>
      <c r="H164" s="205">
        <f t="shared" si="10"/>
        <v>36.498470948012233</v>
      </c>
      <c r="I164" s="23"/>
      <c r="J164" s="23"/>
      <c r="K164" s="23"/>
      <c r="L164" s="23"/>
      <c r="M164" s="23"/>
    </row>
    <row r="165" spans="1:16" s="43" customFormat="1">
      <c r="A165" s="20">
        <v>3222</v>
      </c>
      <c r="B165" s="21" t="s">
        <v>155</v>
      </c>
      <c r="C165" s="126">
        <v>3259</v>
      </c>
      <c r="D165" s="68"/>
      <c r="E165" s="68"/>
      <c r="F165" s="124"/>
      <c r="G165" s="204">
        <f t="shared" si="9"/>
        <v>0</v>
      </c>
      <c r="H165" s="205">
        <v>0</v>
      </c>
      <c r="I165" s="23"/>
      <c r="J165" s="23"/>
      <c r="K165" s="23"/>
      <c r="L165" s="23"/>
      <c r="M165" s="23"/>
    </row>
    <row r="166" spans="1:16" s="43" customFormat="1">
      <c r="A166" s="20" t="s">
        <v>91</v>
      </c>
      <c r="B166" s="21" t="s">
        <v>92</v>
      </c>
      <c r="C166" s="126"/>
      <c r="D166" s="68"/>
      <c r="E166" s="68"/>
      <c r="F166" s="124"/>
      <c r="G166" s="204">
        <v>0</v>
      </c>
      <c r="H166" s="205">
        <v>0</v>
      </c>
      <c r="I166" s="23"/>
      <c r="J166" s="23"/>
      <c r="K166" s="23"/>
      <c r="L166" s="23"/>
      <c r="M166" s="23"/>
    </row>
    <row r="167" spans="1:16" s="92" customFormat="1" ht="15" customHeight="1">
      <c r="A167" s="67" t="s">
        <v>93</v>
      </c>
      <c r="B167" s="64" t="s">
        <v>151</v>
      </c>
      <c r="C167" s="65">
        <v>1250</v>
      </c>
      <c r="D167" s="68">
        <v>1000</v>
      </c>
      <c r="E167" s="68">
        <v>3000</v>
      </c>
      <c r="F167" s="68">
        <v>2075</v>
      </c>
      <c r="G167" s="204">
        <f t="shared" si="9"/>
        <v>166</v>
      </c>
      <c r="H167" s="205">
        <f t="shared" si="10"/>
        <v>69.166666666666671</v>
      </c>
      <c r="I167" s="23"/>
      <c r="J167" s="23"/>
      <c r="K167" s="23"/>
      <c r="L167" s="23"/>
      <c r="M167" s="23"/>
    </row>
    <row r="168" spans="1:16" s="92" customFormat="1" ht="15" customHeight="1">
      <c r="A168" s="224">
        <v>323</v>
      </c>
      <c r="B168" s="225" t="s">
        <v>16</v>
      </c>
      <c r="C168" s="190">
        <f>SUM(C169:C171)</f>
        <v>21672</v>
      </c>
      <c r="D168" s="190">
        <f>SUM(D169:D171)</f>
        <v>4400</v>
      </c>
      <c r="E168" s="190">
        <f>SUM(E169:E171)</f>
        <v>5600</v>
      </c>
      <c r="F168" s="190">
        <f>SUM(F169:F171)</f>
        <v>4361</v>
      </c>
      <c r="G168" s="233">
        <f t="shared" si="9"/>
        <v>20.122739018087856</v>
      </c>
      <c r="H168" s="234">
        <f t="shared" si="10"/>
        <v>77.875</v>
      </c>
      <c r="I168" s="23"/>
      <c r="J168" s="23"/>
      <c r="K168" s="23"/>
      <c r="L168" s="23"/>
      <c r="M168" s="23"/>
    </row>
    <row r="169" spans="1:16" s="92" customFormat="1" ht="15" customHeight="1">
      <c r="A169" s="159">
        <v>3231</v>
      </c>
      <c r="B169" s="74" t="s">
        <v>153</v>
      </c>
      <c r="C169" s="23">
        <v>5958</v>
      </c>
      <c r="D169" s="163">
        <v>2000</v>
      </c>
      <c r="E169" s="163">
        <v>3200</v>
      </c>
      <c r="F169" s="163">
        <v>3092</v>
      </c>
      <c r="G169" s="204">
        <f t="shared" si="9"/>
        <v>51.89660960053709</v>
      </c>
      <c r="H169" s="205">
        <f t="shared" si="10"/>
        <v>96.625</v>
      </c>
      <c r="I169" s="23"/>
      <c r="J169" s="23"/>
      <c r="K169" s="23"/>
      <c r="L169" s="23"/>
      <c r="M169" s="23"/>
    </row>
    <row r="170" spans="1:16" s="92" customFormat="1" ht="15" customHeight="1">
      <c r="A170" s="159">
        <v>3233</v>
      </c>
      <c r="B170" s="74" t="s">
        <v>184</v>
      </c>
      <c r="C170" s="23">
        <v>3639</v>
      </c>
      <c r="D170" s="163">
        <v>900</v>
      </c>
      <c r="E170" s="163">
        <v>900</v>
      </c>
      <c r="F170" s="163">
        <v>800</v>
      </c>
      <c r="G170" s="204">
        <f t="shared" si="9"/>
        <v>21.984061555372357</v>
      </c>
      <c r="H170" s="205">
        <f t="shared" si="10"/>
        <v>88.888888888888886</v>
      </c>
      <c r="I170" s="23"/>
      <c r="J170" s="23"/>
      <c r="K170" s="23"/>
      <c r="L170" s="23"/>
      <c r="M170" s="23"/>
    </row>
    <row r="171" spans="1:16" s="92" customFormat="1" ht="15" customHeight="1">
      <c r="A171" s="159">
        <v>3237</v>
      </c>
      <c r="B171" s="74" t="s">
        <v>136</v>
      </c>
      <c r="C171" s="23">
        <v>12075</v>
      </c>
      <c r="D171" s="163">
        <v>1500</v>
      </c>
      <c r="E171" s="163">
        <v>1500</v>
      </c>
      <c r="F171" s="163">
        <v>469</v>
      </c>
      <c r="G171" s="204">
        <f t="shared" si="9"/>
        <v>3.8840579710144931</v>
      </c>
      <c r="H171" s="205">
        <f t="shared" si="10"/>
        <v>31.266666666666666</v>
      </c>
      <c r="I171" s="23"/>
      <c r="J171" s="23"/>
      <c r="K171" s="23"/>
      <c r="L171" s="23"/>
      <c r="M171" s="23"/>
    </row>
    <row r="172" spans="1:16" s="92" customFormat="1" ht="15" customHeight="1">
      <c r="A172" s="224">
        <v>329</v>
      </c>
      <c r="B172" s="225" t="s">
        <v>18</v>
      </c>
      <c r="C172" s="190">
        <f>SUM(C173:C176)</f>
        <v>6385</v>
      </c>
      <c r="D172" s="190">
        <f>SUM(D173:D176)</f>
        <v>1700</v>
      </c>
      <c r="E172" s="190">
        <v>3200</v>
      </c>
      <c r="F172" s="190">
        <f>SUM(F173:F176)</f>
        <v>200</v>
      </c>
      <c r="G172" s="233">
        <f t="shared" si="9"/>
        <v>3.1323414252153485</v>
      </c>
      <c r="H172" s="234">
        <f t="shared" si="10"/>
        <v>6.25</v>
      </c>
      <c r="I172" s="23"/>
      <c r="J172" s="23"/>
      <c r="K172" s="23"/>
      <c r="L172" s="23"/>
      <c r="M172" s="23"/>
    </row>
    <row r="173" spans="1:16" s="92" customFormat="1" ht="15" customHeight="1">
      <c r="A173" s="159">
        <v>3292</v>
      </c>
      <c r="B173" s="74" t="s">
        <v>185</v>
      </c>
      <c r="C173" s="23">
        <v>88</v>
      </c>
      <c r="D173" s="163">
        <v>200</v>
      </c>
      <c r="E173" s="163">
        <v>200</v>
      </c>
      <c r="F173" s="163">
        <v>200</v>
      </c>
      <c r="G173" s="204">
        <f t="shared" si="9"/>
        <v>227.27272727272728</v>
      </c>
      <c r="H173" s="205">
        <f t="shared" si="10"/>
        <v>100</v>
      </c>
      <c r="I173" s="23"/>
      <c r="J173" s="23"/>
      <c r="K173" s="23"/>
      <c r="L173" s="23"/>
      <c r="M173" s="23"/>
    </row>
    <row r="174" spans="1:16" s="92" customFormat="1" ht="15" customHeight="1">
      <c r="A174" s="159">
        <v>3293</v>
      </c>
      <c r="B174" s="74" t="s">
        <v>106</v>
      </c>
      <c r="C174" s="23"/>
      <c r="D174" s="163">
        <v>500</v>
      </c>
      <c r="E174" s="163">
        <v>500</v>
      </c>
      <c r="F174" s="163"/>
      <c r="G174" s="204"/>
      <c r="H174" s="205">
        <f t="shared" si="10"/>
        <v>0</v>
      </c>
      <c r="I174" s="23"/>
      <c r="J174" s="23"/>
      <c r="K174" s="23"/>
      <c r="L174" s="23"/>
      <c r="M174" s="23"/>
    </row>
    <row r="175" spans="1:16" s="92" customFormat="1" ht="15" customHeight="1">
      <c r="A175" s="159">
        <v>3295</v>
      </c>
      <c r="B175" s="74" t="s">
        <v>107</v>
      </c>
      <c r="C175" s="23"/>
      <c r="D175" s="163"/>
      <c r="E175" s="163"/>
      <c r="F175" s="163"/>
      <c r="G175" s="204">
        <v>0</v>
      </c>
      <c r="H175" s="205">
        <v>0</v>
      </c>
      <c r="I175" s="23"/>
      <c r="J175" s="23"/>
      <c r="K175" s="23"/>
      <c r="L175" s="23"/>
      <c r="M175" s="23"/>
    </row>
    <row r="176" spans="1:16" s="92" customFormat="1" ht="15" customHeight="1">
      <c r="A176" s="159">
        <v>3299</v>
      </c>
      <c r="B176" s="74" t="s">
        <v>18</v>
      </c>
      <c r="C176" s="23">
        <v>6297</v>
      </c>
      <c r="D176" s="163">
        <v>1000</v>
      </c>
      <c r="E176" s="163">
        <v>2500</v>
      </c>
      <c r="F176" s="163"/>
      <c r="G176" s="204">
        <f t="shared" si="9"/>
        <v>0</v>
      </c>
      <c r="H176" s="205">
        <f t="shared" si="10"/>
        <v>0</v>
      </c>
      <c r="I176" s="23"/>
      <c r="J176" s="23"/>
      <c r="K176" s="23"/>
      <c r="L176" s="23"/>
      <c r="M176" s="23"/>
    </row>
    <row r="177" spans="1:16" s="92" customFormat="1" ht="15" customHeight="1">
      <c r="A177" s="215">
        <v>34</v>
      </c>
      <c r="B177" s="216" t="s">
        <v>19</v>
      </c>
      <c r="C177" s="238">
        <f t="shared" ref="C177:F178" si="11">SUM(C178)</f>
        <v>0</v>
      </c>
      <c r="D177" s="238">
        <f t="shared" si="11"/>
        <v>0</v>
      </c>
      <c r="E177" s="238">
        <f t="shared" si="11"/>
        <v>0</v>
      </c>
      <c r="F177" s="238">
        <f t="shared" si="11"/>
        <v>0</v>
      </c>
      <c r="G177" s="208">
        <v>0</v>
      </c>
      <c r="H177" s="209">
        <v>0</v>
      </c>
      <c r="I177" s="23"/>
      <c r="J177" s="23"/>
      <c r="K177" s="23"/>
      <c r="L177" s="23"/>
      <c r="M177" s="23"/>
    </row>
    <row r="178" spans="1:16" s="92" customFormat="1" ht="15" customHeight="1">
      <c r="A178" s="224">
        <v>343</v>
      </c>
      <c r="B178" s="225" t="s">
        <v>20</v>
      </c>
      <c r="C178" s="202">
        <f t="shared" si="11"/>
        <v>0</v>
      </c>
      <c r="D178" s="202">
        <f t="shared" si="11"/>
        <v>0</v>
      </c>
      <c r="E178" s="202">
        <f t="shared" si="11"/>
        <v>0</v>
      </c>
      <c r="F178" s="202">
        <f t="shared" si="11"/>
        <v>0</v>
      </c>
      <c r="G178" s="233">
        <v>0</v>
      </c>
      <c r="H178" s="234">
        <v>0</v>
      </c>
      <c r="I178" s="23"/>
      <c r="J178" s="23"/>
      <c r="K178" s="23"/>
      <c r="L178" s="23"/>
      <c r="M178" s="23"/>
    </row>
    <row r="179" spans="1:16" s="92" customFormat="1" ht="15" customHeight="1">
      <c r="A179" s="159">
        <v>3431</v>
      </c>
      <c r="B179" s="74" t="s">
        <v>158</v>
      </c>
      <c r="C179" s="23"/>
      <c r="D179" s="163"/>
      <c r="E179" s="163"/>
      <c r="F179" s="163"/>
      <c r="G179" s="204">
        <v>0</v>
      </c>
      <c r="H179" s="205">
        <v>0</v>
      </c>
      <c r="I179" s="23"/>
      <c r="J179" s="23"/>
      <c r="K179" s="23"/>
      <c r="L179" s="23"/>
      <c r="M179" s="23"/>
    </row>
    <row r="180" spans="1:16" s="92" customFormat="1" ht="15" customHeight="1">
      <c r="A180" s="215">
        <v>37</v>
      </c>
      <c r="B180" s="216" t="s">
        <v>159</v>
      </c>
      <c r="C180" s="217">
        <f>SUM(C181)</f>
        <v>0</v>
      </c>
      <c r="D180" s="217">
        <f t="shared" ref="D180:F181" si="12">SUM(D181)</f>
        <v>0</v>
      </c>
      <c r="E180" s="217">
        <f t="shared" si="12"/>
        <v>0</v>
      </c>
      <c r="F180" s="217">
        <f t="shared" si="12"/>
        <v>0</v>
      </c>
      <c r="G180" s="208">
        <v>0</v>
      </c>
      <c r="H180" s="209">
        <v>0</v>
      </c>
      <c r="I180" s="23"/>
      <c r="J180" s="23"/>
      <c r="K180" s="23"/>
      <c r="L180" s="23"/>
      <c r="M180" s="23"/>
    </row>
    <row r="181" spans="1:16" s="92" customFormat="1" ht="15" customHeight="1">
      <c r="A181" s="224">
        <v>372</v>
      </c>
      <c r="B181" s="225" t="s">
        <v>160</v>
      </c>
      <c r="C181" s="202">
        <f>SUM(C182)</f>
        <v>0</v>
      </c>
      <c r="D181" s="202">
        <f t="shared" si="12"/>
        <v>0</v>
      </c>
      <c r="E181" s="202">
        <f t="shared" si="12"/>
        <v>0</v>
      </c>
      <c r="F181" s="202">
        <f t="shared" si="12"/>
        <v>0</v>
      </c>
      <c r="G181" s="233">
        <v>0</v>
      </c>
      <c r="H181" s="234">
        <v>0</v>
      </c>
      <c r="I181" s="23"/>
      <c r="J181" s="23"/>
      <c r="K181" s="23"/>
      <c r="L181" s="23"/>
      <c r="M181" s="23"/>
    </row>
    <row r="182" spans="1:16" s="92" customFormat="1" ht="15" customHeight="1">
      <c r="A182" s="159">
        <v>3722</v>
      </c>
      <c r="B182" s="74" t="s">
        <v>147</v>
      </c>
      <c r="C182" s="23"/>
      <c r="D182" s="163"/>
      <c r="E182" s="163"/>
      <c r="F182" s="163"/>
      <c r="G182" s="204">
        <v>0</v>
      </c>
      <c r="H182" s="205">
        <v>0</v>
      </c>
      <c r="I182" s="23"/>
      <c r="J182" s="23"/>
      <c r="K182" s="23"/>
      <c r="L182" s="23"/>
      <c r="M182" s="23"/>
    </row>
    <row r="183" spans="1:16" s="13" customFormat="1">
      <c r="A183" s="350" t="s">
        <v>6</v>
      </c>
      <c r="B183" s="351"/>
      <c r="C183" s="241">
        <v>113316</v>
      </c>
      <c r="D183" s="241">
        <v>26150</v>
      </c>
      <c r="E183" s="241">
        <v>35150</v>
      </c>
      <c r="F183" s="241">
        <v>17667</v>
      </c>
      <c r="G183" s="208">
        <f t="shared" si="9"/>
        <v>15.590913904479509</v>
      </c>
      <c r="H183" s="209">
        <f t="shared" si="10"/>
        <v>50.261735419630163</v>
      </c>
      <c r="I183" s="12"/>
      <c r="J183" s="12"/>
      <c r="K183" s="12"/>
      <c r="L183" s="12"/>
      <c r="M183" s="12"/>
      <c r="P183" s="19"/>
    </row>
    <row r="184" spans="1:16" s="13" customFormat="1">
      <c r="B184" s="11"/>
      <c r="C184" s="11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P184" s="19"/>
    </row>
    <row r="185" spans="1:16" s="13" customFormat="1">
      <c r="A185" s="229" t="s">
        <v>80</v>
      </c>
      <c r="B185" s="231"/>
      <c r="C185" s="11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P185" s="19"/>
    </row>
    <row r="186" spans="1:16" s="13" customFormat="1">
      <c r="A186" s="337" t="s">
        <v>78</v>
      </c>
      <c r="B186" s="339" t="s">
        <v>3</v>
      </c>
      <c r="C186" s="339" t="s">
        <v>74</v>
      </c>
      <c r="D186" s="341" t="s">
        <v>169</v>
      </c>
      <c r="E186" s="341" t="s">
        <v>170</v>
      </c>
      <c r="F186" s="341" t="s">
        <v>171</v>
      </c>
      <c r="G186" s="341" t="s">
        <v>75</v>
      </c>
      <c r="H186" s="341" t="s">
        <v>75</v>
      </c>
      <c r="I186" s="12"/>
      <c r="J186" s="12"/>
      <c r="K186" s="12"/>
      <c r="L186" s="12"/>
      <c r="M186" s="12"/>
      <c r="P186" s="19"/>
    </row>
    <row r="187" spans="1:16" s="13" customFormat="1">
      <c r="A187" s="338"/>
      <c r="B187" s="340"/>
      <c r="C187" s="340"/>
      <c r="D187" s="342"/>
      <c r="E187" s="342"/>
      <c r="F187" s="342"/>
      <c r="G187" s="342"/>
      <c r="H187" s="342"/>
      <c r="I187" s="12"/>
      <c r="J187" s="12"/>
      <c r="K187" s="12"/>
      <c r="L187" s="12"/>
      <c r="M187" s="12"/>
      <c r="P187" s="19"/>
    </row>
    <row r="188" spans="1:16" s="13" customFormat="1">
      <c r="A188" s="348">
        <v>1</v>
      </c>
      <c r="B188" s="348"/>
      <c r="C188" s="75">
        <v>2</v>
      </c>
      <c r="D188" s="76">
        <v>3</v>
      </c>
      <c r="E188" s="76">
        <v>4</v>
      </c>
      <c r="F188" s="76">
        <v>5</v>
      </c>
      <c r="G188" s="76" t="s">
        <v>76</v>
      </c>
      <c r="H188" s="76" t="s">
        <v>77</v>
      </c>
      <c r="I188" s="12"/>
      <c r="J188" s="12"/>
      <c r="K188" s="12"/>
      <c r="L188" s="12"/>
      <c r="M188" s="12"/>
      <c r="P188" s="19"/>
    </row>
    <row r="189" spans="1:16" s="13" customFormat="1">
      <c r="A189" s="246">
        <v>32</v>
      </c>
      <c r="B189" s="185" t="s">
        <v>11</v>
      </c>
      <c r="C189" s="164">
        <f>SUM(C190)</f>
        <v>0</v>
      </c>
      <c r="D189" s="164">
        <v>14001</v>
      </c>
      <c r="E189" s="164">
        <v>14001</v>
      </c>
      <c r="F189" s="164">
        <v>14001</v>
      </c>
      <c r="G189" s="208">
        <v>0</v>
      </c>
      <c r="H189" s="209">
        <f>F189/E189*100</f>
        <v>100</v>
      </c>
      <c r="I189" s="12"/>
      <c r="J189" s="12"/>
      <c r="K189" s="12"/>
      <c r="L189" s="12"/>
      <c r="M189" s="12"/>
      <c r="P189" s="19"/>
    </row>
    <row r="190" spans="1:16" s="13" customFormat="1">
      <c r="A190" s="222">
        <v>322</v>
      </c>
      <c r="B190" s="172" t="s">
        <v>235</v>
      </c>
      <c r="C190" s="247">
        <f>SUM(C191)</f>
        <v>0</v>
      </c>
      <c r="D190" s="247">
        <f t="shared" ref="D190:F190" si="13">SUM(D191)</f>
        <v>7000</v>
      </c>
      <c r="E190" s="247">
        <f t="shared" si="13"/>
        <v>7000</v>
      </c>
      <c r="F190" s="247">
        <f t="shared" si="13"/>
        <v>7000</v>
      </c>
      <c r="G190" s="233">
        <v>0</v>
      </c>
      <c r="H190" s="234">
        <f>F190/E190*100</f>
        <v>100</v>
      </c>
      <c r="I190" s="12"/>
      <c r="J190" s="12"/>
      <c r="K190" s="12"/>
      <c r="L190" s="12"/>
      <c r="M190" s="12"/>
      <c r="P190" s="19"/>
    </row>
    <row r="191" spans="1:16" s="13" customFormat="1" ht="30">
      <c r="A191" s="67">
        <v>3224</v>
      </c>
      <c r="B191" s="64" t="s">
        <v>236</v>
      </c>
      <c r="C191" s="135"/>
      <c r="D191" s="89">
        <v>7000</v>
      </c>
      <c r="E191" s="89">
        <v>7000</v>
      </c>
      <c r="F191" s="89">
        <v>7000</v>
      </c>
      <c r="G191" s="204">
        <v>0</v>
      </c>
      <c r="H191" s="205">
        <f>F191/E191*100</f>
        <v>100</v>
      </c>
      <c r="I191" s="12"/>
      <c r="J191" s="12"/>
      <c r="K191" s="12"/>
      <c r="L191" s="12"/>
      <c r="M191" s="12"/>
      <c r="P191" s="19"/>
    </row>
    <row r="192" spans="1:16" s="13" customFormat="1">
      <c r="A192" s="281">
        <v>323</v>
      </c>
      <c r="B192" s="278" t="s">
        <v>237</v>
      </c>
      <c r="C192" s="320"/>
      <c r="D192" s="315">
        <v>7001</v>
      </c>
      <c r="E192" s="315">
        <v>7001</v>
      </c>
      <c r="F192" s="315">
        <v>7001</v>
      </c>
      <c r="G192" s="204"/>
      <c r="H192" s="205">
        <v>100</v>
      </c>
      <c r="I192" s="12"/>
      <c r="J192" s="12"/>
      <c r="K192" s="12"/>
      <c r="L192" s="12"/>
      <c r="M192" s="12"/>
      <c r="P192" s="19"/>
    </row>
    <row r="193" spans="1:16" s="13" customFormat="1">
      <c r="A193" s="159">
        <v>3232</v>
      </c>
      <c r="B193" s="74" t="s">
        <v>99</v>
      </c>
      <c r="C193" s="320"/>
      <c r="D193" s="24">
        <v>7001</v>
      </c>
      <c r="E193" s="24">
        <v>7001</v>
      </c>
      <c r="F193" s="24">
        <v>7001</v>
      </c>
      <c r="G193" s="204"/>
      <c r="H193" s="205"/>
      <c r="I193" s="12"/>
      <c r="J193" s="12"/>
      <c r="K193" s="12"/>
      <c r="L193" s="12"/>
      <c r="M193" s="12"/>
      <c r="P193" s="19"/>
    </row>
    <row r="194" spans="1:16" s="13" customFormat="1">
      <c r="A194" s="350" t="s">
        <v>6</v>
      </c>
      <c r="B194" s="351"/>
      <c r="C194" s="194">
        <f>C189</f>
        <v>0</v>
      </c>
      <c r="D194" s="194">
        <f>D189</f>
        <v>14001</v>
      </c>
      <c r="E194" s="194">
        <f>E189</f>
        <v>14001</v>
      </c>
      <c r="F194" s="194">
        <f>F189</f>
        <v>14001</v>
      </c>
      <c r="G194" s="208">
        <v>0</v>
      </c>
      <c r="H194" s="209">
        <f>F194/E194*100</f>
        <v>100</v>
      </c>
      <c r="I194" s="12"/>
      <c r="J194" s="12"/>
      <c r="K194" s="12"/>
      <c r="L194" s="12"/>
      <c r="M194" s="12"/>
      <c r="P194" s="19"/>
    </row>
    <row r="195" spans="1:16" s="13" customFormat="1">
      <c r="A195" s="11"/>
      <c r="B195" s="11"/>
      <c r="C195" s="11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P195" s="19"/>
    </row>
    <row r="196" spans="1:16" s="13" customFormat="1">
      <c r="A196" s="227" t="s">
        <v>79</v>
      </c>
      <c r="B196" s="228"/>
      <c r="C196" s="11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P196" s="19"/>
    </row>
    <row r="197" spans="1:16" s="13" customFormat="1" ht="14.45" customHeight="1">
      <c r="A197" s="337" t="s">
        <v>78</v>
      </c>
      <c r="B197" s="339" t="s">
        <v>3</v>
      </c>
      <c r="C197" s="339" t="s">
        <v>74</v>
      </c>
      <c r="D197" s="341" t="s">
        <v>169</v>
      </c>
      <c r="E197" s="341" t="s">
        <v>170</v>
      </c>
      <c r="F197" s="341" t="s">
        <v>171</v>
      </c>
      <c r="G197" s="341" t="s">
        <v>75</v>
      </c>
      <c r="H197" s="341" t="s">
        <v>75</v>
      </c>
      <c r="I197" s="12"/>
      <c r="J197" s="12"/>
      <c r="K197" s="12"/>
      <c r="L197" s="12"/>
      <c r="M197" s="12"/>
      <c r="P197" s="19"/>
    </row>
    <row r="198" spans="1:16" s="13" customFormat="1" ht="27" customHeight="1">
      <c r="A198" s="338"/>
      <c r="B198" s="340"/>
      <c r="C198" s="340"/>
      <c r="D198" s="342"/>
      <c r="E198" s="342"/>
      <c r="F198" s="342"/>
      <c r="G198" s="342"/>
      <c r="H198" s="342"/>
      <c r="I198" s="12"/>
      <c r="J198" s="12"/>
      <c r="K198" s="12"/>
      <c r="L198" s="12"/>
      <c r="M198" s="12"/>
      <c r="P198" s="19"/>
    </row>
    <row r="199" spans="1:16" s="13" customFormat="1">
      <c r="A199" s="348">
        <v>1</v>
      </c>
      <c r="B199" s="348"/>
      <c r="C199" s="75">
        <v>2</v>
      </c>
      <c r="D199" s="76">
        <v>3</v>
      </c>
      <c r="E199" s="76">
        <v>4</v>
      </c>
      <c r="F199" s="76">
        <v>5</v>
      </c>
      <c r="G199" s="76" t="s">
        <v>76</v>
      </c>
      <c r="H199" s="76" t="s">
        <v>77</v>
      </c>
      <c r="I199" s="12"/>
      <c r="J199" s="12"/>
      <c r="K199" s="12"/>
      <c r="L199" s="12"/>
      <c r="M199" s="12"/>
      <c r="P199" s="19"/>
    </row>
    <row r="200" spans="1:16" s="13" customFormat="1">
      <c r="A200" s="235">
        <v>31</v>
      </c>
      <c r="B200" s="185" t="s">
        <v>7</v>
      </c>
      <c r="C200" s="242">
        <f>SUM(C201)</f>
        <v>0</v>
      </c>
      <c r="D200" s="242">
        <f t="shared" ref="D200:F201" si="14">SUM(D201)</f>
        <v>0</v>
      </c>
      <c r="E200" s="242">
        <f t="shared" si="14"/>
        <v>0</v>
      </c>
      <c r="F200" s="242">
        <f t="shared" si="14"/>
        <v>0</v>
      </c>
      <c r="G200" s="208">
        <v>0</v>
      </c>
      <c r="H200" s="209">
        <v>0</v>
      </c>
      <c r="I200" s="12"/>
      <c r="J200" s="12"/>
      <c r="K200" s="12"/>
      <c r="L200" s="12"/>
      <c r="M200" s="12"/>
      <c r="P200" s="19"/>
    </row>
    <row r="201" spans="1:16" s="13" customFormat="1">
      <c r="A201" s="222">
        <v>312</v>
      </c>
      <c r="B201" s="172" t="s">
        <v>9</v>
      </c>
      <c r="C201" s="244">
        <f>SUM(C202)</f>
        <v>0</v>
      </c>
      <c r="D201" s="244">
        <f t="shared" si="14"/>
        <v>0</v>
      </c>
      <c r="E201" s="244">
        <f t="shared" si="14"/>
        <v>0</v>
      </c>
      <c r="F201" s="244">
        <f t="shared" si="14"/>
        <v>0</v>
      </c>
      <c r="G201" s="233">
        <v>0</v>
      </c>
      <c r="H201" s="234">
        <v>0</v>
      </c>
      <c r="I201" s="12"/>
      <c r="J201" s="12"/>
      <c r="K201" s="12"/>
      <c r="L201" s="12"/>
      <c r="M201" s="12"/>
      <c r="P201" s="19"/>
    </row>
    <row r="202" spans="1:16" s="13" customFormat="1">
      <c r="A202" s="20" t="s">
        <v>95</v>
      </c>
      <c r="B202" s="21" t="s">
        <v>9</v>
      </c>
      <c r="C202" s="84"/>
      <c r="D202" s="22"/>
      <c r="E202" s="22"/>
      <c r="F202" s="22"/>
      <c r="G202" s="204">
        <v>0</v>
      </c>
      <c r="H202" s="205">
        <v>0</v>
      </c>
      <c r="I202" s="12"/>
      <c r="J202" s="12"/>
      <c r="K202" s="12"/>
      <c r="L202" s="12"/>
      <c r="M202" s="12"/>
      <c r="P202" s="19"/>
    </row>
    <row r="203" spans="1:16" s="13" customFormat="1">
      <c r="A203" s="214">
        <v>32</v>
      </c>
      <c r="B203" s="187" t="s">
        <v>11</v>
      </c>
      <c r="C203" s="243">
        <f>SUM(C204,C208,C215,C224)</f>
        <v>217554</v>
      </c>
      <c r="D203" s="243">
        <f>SUM(D204,D208,D215,D224)</f>
        <v>234800</v>
      </c>
      <c r="E203" s="243">
        <f>SUM(E204,E208,E215,E224)</f>
        <v>149441</v>
      </c>
      <c r="F203" s="243">
        <f>SUM(F204,F208,F215,F224)</f>
        <v>95488</v>
      </c>
      <c r="G203" s="208">
        <f t="shared" ref="G203:G234" si="15">F203/C203*100</f>
        <v>43.891631502983167</v>
      </c>
      <c r="H203" s="209">
        <f t="shared" ref="H203:H234" si="16">F203/E203*100</f>
        <v>63.896788699219087</v>
      </c>
      <c r="I203" s="12"/>
      <c r="J203" s="12"/>
      <c r="K203" s="12"/>
      <c r="L203" s="12"/>
      <c r="M203" s="12"/>
      <c r="P203" s="19"/>
    </row>
    <row r="204" spans="1:16" s="13" customFormat="1" ht="15" customHeight="1">
      <c r="A204" s="222">
        <v>321</v>
      </c>
      <c r="B204" s="172" t="s">
        <v>12</v>
      </c>
      <c r="C204" s="244">
        <f>SUM(C205:C207)</f>
        <v>39745</v>
      </c>
      <c r="D204" s="244">
        <f>SUM(D205:D207)</f>
        <v>22300</v>
      </c>
      <c r="E204" s="244">
        <f>SUM(E205:E207)</f>
        <v>8300</v>
      </c>
      <c r="F204" s="244">
        <f>SUM(F205:F207)</f>
        <v>4475</v>
      </c>
      <c r="G204" s="233">
        <f t="shared" si="15"/>
        <v>11.259277896590767</v>
      </c>
      <c r="H204" s="234">
        <f t="shared" si="16"/>
        <v>53.915662650602414</v>
      </c>
      <c r="I204" s="12"/>
      <c r="J204" s="12"/>
      <c r="K204" s="12"/>
      <c r="L204" s="12"/>
      <c r="M204" s="12"/>
      <c r="P204" s="19"/>
    </row>
    <row r="205" spans="1:16" s="43" customFormat="1" ht="15" customHeight="1">
      <c r="A205" s="20" t="s">
        <v>87</v>
      </c>
      <c r="B205" s="21" t="s">
        <v>88</v>
      </c>
      <c r="C205" s="84">
        <v>19229</v>
      </c>
      <c r="D205" s="22">
        <v>10000</v>
      </c>
      <c r="E205" s="22">
        <v>4000</v>
      </c>
      <c r="F205" s="22">
        <v>3180</v>
      </c>
      <c r="G205" s="204">
        <f t="shared" si="15"/>
        <v>16.537521451973582</v>
      </c>
      <c r="H205" s="205">
        <f t="shared" si="16"/>
        <v>79.5</v>
      </c>
      <c r="I205" s="23"/>
      <c r="J205" s="23"/>
      <c r="K205" s="23"/>
      <c r="L205" s="23"/>
      <c r="M205" s="23"/>
      <c r="P205" s="3"/>
    </row>
    <row r="206" spans="1:16" s="43" customFormat="1" ht="15" customHeight="1">
      <c r="A206" s="20">
        <v>3213</v>
      </c>
      <c r="B206" s="21" t="s">
        <v>129</v>
      </c>
      <c r="C206" s="84">
        <v>20516</v>
      </c>
      <c r="D206" s="22">
        <v>12000</v>
      </c>
      <c r="E206" s="22">
        <v>4000</v>
      </c>
      <c r="F206" s="22">
        <v>1295</v>
      </c>
      <c r="G206" s="204"/>
      <c r="H206" s="205"/>
      <c r="I206" s="23"/>
      <c r="J206" s="23"/>
      <c r="K206" s="23"/>
      <c r="L206" s="23"/>
      <c r="M206" s="23"/>
      <c r="P206" s="3"/>
    </row>
    <row r="207" spans="1:16" s="43" customFormat="1" ht="30.6" customHeight="1">
      <c r="A207" s="20">
        <v>3214</v>
      </c>
      <c r="B207" s="21" t="s">
        <v>130</v>
      </c>
      <c r="C207" s="84"/>
      <c r="D207" s="22">
        <v>300</v>
      </c>
      <c r="E207" s="22">
        <v>300</v>
      </c>
      <c r="F207" s="22"/>
      <c r="G207" s="204">
        <v>0</v>
      </c>
      <c r="H207" s="205">
        <f t="shared" si="16"/>
        <v>0</v>
      </c>
      <c r="I207" s="23"/>
      <c r="J207" s="23"/>
      <c r="K207" s="23"/>
      <c r="L207" s="23"/>
      <c r="M207" s="23"/>
      <c r="P207" s="3"/>
    </row>
    <row r="208" spans="1:16" s="13" customFormat="1">
      <c r="A208" s="222">
        <v>322</v>
      </c>
      <c r="B208" s="172" t="s">
        <v>14</v>
      </c>
      <c r="C208" s="244">
        <f>SUM(C209:C214)</f>
        <v>83407</v>
      </c>
      <c r="D208" s="244">
        <f>SUM(D209:D214)</f>
        <v>145000</v>
      </c>
      <c r="E208" s="244">
        <f>SUM(E209:E214)</f>
        <v>77361</v>
      </c>
      <c r="F208" s="244">
        <f>SUM(F209:F214)</f>
        <v>35876</v>
      </c>
      <c r="G208" s="233">
        <f t="shared" si="15"/>
        <v>43.013176352104736</v>
      </c>
      <c r="H208" s="234">
        <f t="shared" si="16"/>
        <v>46.374788330037099</v>
      </c>
      <c r="I208" s="12"/>
      <c r="J208" s="12"/>
      <c r="K208" s="12"/>
      <c r="L208" s="12"/>
      <c r="M208" s="12"/>
      <c r="P208" s="19"/>
    </row>
    <row r="209" spans="1:16" s="13" customFormat="1">
      <c r="A209" s="20" t="s">
        <v>90</v>
      </c>
      <c r="B209" s="21" t="s">
        <v>15</v>
      </c>
      <c r="C209" s="84">
        <v>24094</v>
      </c>
      <c r="D209" s="22">
        <v>23000</v>
      </c>
      <c r="E209" s="22">
        <v>15000</v>
      </c>
      <c r="F209" s="22">
        <v>4310</v>
      </c>
      <c r="G209" s="204">
        <f t="shared" si="15"/>
        <v>17.888270938822942</v>
      </c>
      <c r="H209" s="205">
        <f t="shared" si="16"/>
        <v>28.733333333333334</v>
      </c>
      <c r="I209" s="12"/>
      <c r="J209" s="12"/>
      <c r="K209" s="12"/>
      <c r="L209" s="12"/>
      <c r="M209" s="12"/>
      <c r="P209" s="19"/>
    </row>
    <row r="210" spans="1:16" s="13" customFormat="1">
      <c r="A210" s="20">
        <v>3222</v>
      </c>
      <c r="B210" s="21" t="s">
        <v>131</v>
      </c>
      <c r="C210" s="84">
        <v>10529</v>
      </c>
      <c r="D210" s="22">
        <v>55000</v>
      </c>
      <c r="E210" s="22">
        <v>11861</v>
      </c>
      <c r="F210" s="22">
        <v>2403</v>
      </c>
      <c r="G210" s="204">
        <f t="shared" si="15"/>
        <v>22.822680216544779</v>
      </c>
      <c r="H210" s="205">
        <f t="shared" si="16"/>
        <v>20.259674563696148</v>
      </c>
      <c r="I210" s="12"/>
      <c r="J210" s="12"/>
      <c r="K210" s="12"/>
      <c r="L210" s="12"/>
      <c r="M210" s="12"/>
      <c r="P210" s="19"/>
    </row>
    <row r="211" spans="1:16" s="13" customFormat="1">
      <c r="A211" s="20" t="s">
        <v>91</v>
      </c>
      <c r="B211" s="21" t="s">
        <v>92</v>
      </c>
      <c r="C211" s="84">
        <v>30038</v>
      </c>
      <c r="D211" s="22">
        <v>55000</v>
      </c>
      <c r="E211" s="22">
        <v>32000</v>
      </c>
      <c r="F211" s="22">
        <v>8903</v>
      </c>
      <c r="G211" s="204">
        <f t="shared" si="15"/>
        <v>29.639123776549702</v>
      </c>
      <c r="H211" s="205">
        <f t="shared" si="16"/>
        <v>27.821875000000002</v>
      </c>
      <c r="I211" s="12"/>
      <c r="J211" s="12"/>
      <c r="K211" s="12"/>
      <c r="L211" s="12"/>
      <c r="M211" s="12"/>
      <c r="P211" s="19"/>
    </row>
    <row r="212" spans="1:16" s="13" customFormat="1" ht="30">
      <c r="A212" s="20">
        <v>3224</v>
      </c>
      <c r="B212" s="21" t="s">
        <v>205</v>
      </c>
      <c r="C212" s="84">
        <v>14554</v>
      </c>
      <c r="D212" s="22">
        <v>6000</v>
      </c>
      <c r="E212" s="22">
        <v>13000</v>
      </c>
      <c r="F212" s="22">
        <v>18885</v>
      </c>
      <c r="G212" s="204">
        <f t="shared" si="15"/>
        <v>129.75814209152122</v>
      </c>
      <c r="H212" s="205">
        <f t="shared" si="16"/>
        <v>145.26923076923077</v>
      </c>
      <c r="I212" s="12"/>
      <c r="J212" s="12"/>
      <c r="K212" s="12"/>
      <c r="L212" s="12"/>
      <c r="M212" s="12"/>
      <c r="P212" s="19"/>
    </row>
    <row r="213" spans="1:16" s="13" customFormat="1">
      <c r="A213" s="20">
        <v>3225</v>
      </c>
      <c r="B213" s="21" t="s">
        <v>132</v>
      </c>
      <c r="C213" s="84"/>
      <c r="D213" s="22">
        <v>3000</v>
      </c>
      <c r="E213" s="22">
        <v>2500</v>
      </c>
      <c r="F213" s="22">
        <v>1375</v>
      </c>
      <c r="G213" s="204"/>
      <c r="H213" s="205">
        <f t="shared" si="16"/>
        <v>55.000000000000007</v>
      </c>
      <c r="I213" s="12"/>
      <c r="J213" s="12"/>
      <c r="K213" s="12"/>
      <c r="L213" s="12"/>
      <c r="M213" s="12"/>
      <c r="P213" s="19"/>
    </row>
    <row r="214" spans="1:16" s="13" customFormat="1">
      <c r="A214" s="20">
        <v>3227</v>
      </c>
      <c r="B214" s="21" t="s">
        <v>206</v>
      </c>
      <c r="C214" s="84">
        <v>4192</v>
      </c>
      <c r="D214" s="22">
        <v>3000</v>
      </c>
      <c r="E214" s="22">
        <v>3000</v>
      </c>
      <c r="F214" s="22"/>
      <c r="G214" s="204">
        <f t="shared" si="15"/>
        <v>0</v>
      </c>
      <c r="H214" s="205">
        <f t="shared" si="16"/>
        <v>0</v>
      </c>
      <c r="I214" s="12"/>
      <c r="J214" s="12"/>
      <c r="K214" s="12"/>
      <c r="L214" s="12"/>
      <c r="M214" s="12"/>
      <c r="P214" s="19"/>
    </row>
    <row r="215" spans="1:16" s="13" customFormat="1">
      <c r="A215" s="222">
        <v>323</v>
      </c>
      <c r="B215" s="172" t="s">
        <v>16</v>
      </c>
      <c r="C215" s="244">
        <f>SUM(C216:C223)</f>
        <v>66770</v>
      </c>
      <c r="D215" s="244">
        <f>SUM(D216:D223)</f>
        <v>44000</v>
      </c>
      <c r="E215" s="244">
        <f>SUM(E216:E223)</f>
        <v>42080</v>
      </c>
      <c r="F215" s="244">
        <f>SUM(F216:F223)</f>
        <v>44406</v>
      </c>
      <c r="G215" s="233">
        <f t="shared" si="15"/>
        <v>66.505915830462783</v>
      </c>
      <c r="H215" s="234">
        <f t="shared" si="16"/>
        <v>105.52756653992394</v>
      </c>
      <c r="I215" s="12"/>
      <c r="J215" s="12"/>
      <c r="K215" s="12"/>
      <c r="L215" s="12"/>
      <c r="M215" s="12"/>
      <c r="P215" s="19"/>
    </row>
    <row r="216" spans="1:16" s="43" customFormat="1">
      <c r="A216" s="20" t="s">
        <v>96</v>
      </c>
      <c r="B216" s="21" t="s">
        <v>97</v>
      </c>
      <c r="C216" s="126">
        <v>14232</v>
      </c>
      <c r="D216" s="22">
        <v>7000</v>
      </c>
      <c r="E216" s="22">
        <v>4000</v>
      </c>
      <c r="F216" s="22">
        <v>3584</v>
      </c>
      <c r="G216" s="204">
        <f t="shared" si="15"/>
        <v>25.182686902754359</v>
      </c>
      <c r="H216" s="205">
        <f t="shared" si="16"/>
        <v>89.600000000000009</v>
      </c>
      <c r="I216" s="23"/>
      <c r="J216" s="23"/>
      <c r="K216" s="23"/>
      <c r="L216" s="23"/>
      <c r="M216" s="23"/>
      <c r="P216" s="3"/>
    </row>
    <row r="217" spans="1:16" s="43" customFormat="1">
      <c r="A217" s="20" t="s">
        <v>98</v>
      </c>
      <c r="B217" s="21" t="s">
        <v>99</v>
      </c>
      <c r="C217" s="126">
        <v>17656</v>
      </c>
      <c r="D217" s="22">
        <v>8500</v>
      </c>
      <c r="E217" s="22">
        <v>11000</v>
      </c>
      <c r="F217" s="22">
        <v>15434</v>
      </c>
      <c r="G217" s="204">
        <f t="shared" si="15"/>
        <v>87.415043044857271</v>
      </c>
      <c r="H217" s="205">
        <f t="shared" si="16"/>
        <v>140.30909090909091</v>
      </c>
      <c r="I217" s="23"/>
      <c r="J217" s="23"/>
      <c r="K217" s="23"/>
      <c r="L217" s="23"/>
      <c r="M217" s="23"/>
      <c r="P217" s="3"/>
    </row>
    <row r="218" spans="1:16" s="43" customFormat="1">
      <c r="A218" s="20">
        <v>3233</v>
      </c>
      <c r="B218" s="21" t="s">
        <v>184</v>
      </c>
      <c r="C218" s="126">
        <v>2320</v>
      </c>
      <c r="D218" s="22">
        <v>1500</v>
      </c>
      <c r="E218" s="22">
        <v>2080</v>
      </c>
      <c r="F218" s="22">
        <v>2080</v>
      </c>
      <c r="G218" s="204">
        <f t="shared" si="15"/>
        <v>89.65517241379311</v>
      </c>
      <c r="H218" s="205">
        <f t="shared" si="16"/>
        <v>100</v>
      </c>
      <c r="I218" s="23"/>
      <c r="J218" s="23"/>
      <c r="K218" s="23"/>
      <c r="L218" s="23"/>
      <c r="M218" s="23"/>
      <c r="P218" s="3"/>
    </row>
    <row r="219" spans="1:16" s="43" customFormat="1">
      <c r="A219" s="20" t="s">
        <v>100</v>
      </c>
      <c r="B219" s="21" t="s">
        <v>101</v>
      </c>
      <c r="C219" s="126">
        <v>14235</v>
      </c>
      <c r="D219" s="22">
        <v>6000</v>
      </c>
      <c r="E219" s="22">
        <v>6000</v>
      </c>
      <c r="F219" s="22">
        <v>12605</v>
      </c>
      <c r="G219" s="204">
        <f t="shared" si="15"/>
        <v>88.549350193185802</v>
      </c>
      <c r="H219" s="205">
        <f t="shared" si="16"/>
        <v>210.08333333333334</v>
      </c>
      <c r="I219" s="23"/>
      <c r="J219" s="23"/>
      <c r="K219" s="23"/>
      <c r="L219" s="23"/>
      <c r="M219" s="23"/>
      <c r="P219" s="3"/>
    </row>
    <row r="220" spans="1:16" s="43" customFormat="1">
      <c r="A220" s="20">
        <v>3236</v>
      </c>
      <c r="B220" s="21" t="s">
        <v>135</v>
      </c>
      <c r="C220" s="126">
        <v>990</v>
      </c>
      <c r="D220" s="22">
        <v>2000</v>
      </c>
      <c r="E220" s="22">
        <v>3125</v>
      </c>
      <c r="F220" s="22">
        <v>2120</v>
      </c>
      <c r="G220" s="204">
        <f t="shared" si="15"/>
        <v>214.14141414141415</v>
      </c>
      <c r="H220" s="205">
        <f t="shared" si="16"/>
        <v>67.84</v>
      </c>
      <c r="I220" s="23"/>
      <c r="J220" s="23"/>
      <c r="K220" s="23"/>
      <c r="L220" s="23"/>
      <c r="M220" s="23"/>
      <c r="P220" s="3"/>
    </row>
    <row r="221" spans="1:16" s="43" customFormat="1">
      <c r="A221" s="20">
        <v>3237</v>
      </c>
      <c r="B221" s="21" t="s">
        <v>136</v>
      </c>
      <c r="C221" s="126">
        <v>8794</v>
      </c>
      <c r="D221" s="22">
        <v>4000</v>
      </c>
      <c r="E221" s="22">
        <v>4000</v>
      </c>
      <c r="F221" s="22">
        <v>469</v>
      </c>
      <c r="G221" s="204">
        <f t="shared" si="15"/>
        <v>5.3331817148055496</v>
      </c>
      <c r="H221" s="205">
        <f t="shared" si="16"/>
        <v>11.725</v>
      </c>
      <c r="I221" s="23"/>
      <c r="J221" s="23"/>
      <c r="K221" s="23"/>
      <c r="L221" s="23"/>
      <c r="M221" s="23"/>
      <c r="P221" s="3"/>
    </row>
    <row r="222" spans="1:16" s="43" customFormat="1">
      <c r="A222" s="20" t="s">
        <v>102</v>
      </c>
      <c r="B222" s="21" t="s">
        <v>103</v>
      </c>
      <c r="C222" s="126">
        <v>5352</v>
      </c>
      <c r="D222" s="22">
        <v>5000</v>
      </c>
      <c r="E222" s="22">
        <v>1875</v>
      </c>
      <c r="F222" s="22">
        <v>1875</v>
      </c>
      <c r="G222" s="204">
        <f t="shared" si="15"/>
        <v>35.033632286995513</v>
      </c>
      <c r="H222" s="205">
        <f t="shared" si="16"/>
        <v>100</v>
      </c>
      <c r="I222" s="23"/>
      <c r="J222" s="23"/>
      <c r="K222" s="23"/>
      <c r="L222" s="23"/>
      <c r="M222" s="23"/>
      <c r="P222" s="3"/>
    </row>
    <row r="223" spans="1:16" s="43" customFormat="1">
      <c r="A223" s="20" t="s">
        <v>104</v>
      </c>
      <c r="B223" s="21" t="s">
        <v>17</v>
      </c>
      <c r="C223" s="126">
        <v>3191</v>
      </c>
      <c r="D223" s="22">
        <v>10000</v>
      </c>
      <c r="E223" s="22">
        <v>10000</v>
      </c>
      <c r="F223" s="22">
        <v>6239</v>
      </c>
      <c r="G223" s="204">
        <f t="shared" si="15"/>
        <v>195.51864619241616</v>
      </c>
      <c r="H223" s="205">
        <f t="shared" si="16"/>
        <v>62.39</v>
      </c>
      <c r="I223" s="23"/>
      <c r="J223" s="23"/>
      <c r="K223" s="23"/>
      <c r="L223" s="23"/>
      <c r="M223" s="23"/>
      <c r="P223" s="3"/>
    </row>
    <row r="224" spans="1:16" s="13" customFormat="1">
      <c r="A224" s="222">
        <v>329</v>
      </c>
      <c r="B224" s="172" t="s">
        <v>18</v>
      </c>
      <c r="C224" s="244">
        <f>SUM(C225:C229)</f>
        <v>27632</v>
      </c>
      <c r="D224" s="244">
        <f>SUM(D225:D229)</f>
        <v>23500</v>
      </c>
      <c r="E224" s="244">
        <f>SUM(E225:E229)</f>
        <v>21700</v>
      </c>
      <c r="F224" s="244">
        <f>SUM(F225:F229)</f>
        <v>10731</v>
      </c>
      <c r="G224" s="233">
        <f t="shared" si="15"/>
        <v>38.8354082223509</v>
      </c>
      <c r="H224" s="234">
        <f t="shared" si="16"/>
        <v>49.451612903225808</v>
      </c>
      <c r="I224" s="12"/>
      <c r="J224" s="12"/>
      <c r="K224" s="12"/>
      <c r="L224" s="12"/>
      <c r="M224" s="12"/>
      <c r="P224" s="19"/>
    </row>
    <row r="225" spans="1:16" s="43" customFormat="1" ht="31.9" customHeight="1">
      <c r="A225" s="20">
        <v>3292</v>
      </c>
      <c r="B225" s="21" t="s">
        <v>185</v>
      </c>
      <c r="C225" s="126">
        <v>3928</v>
      </c>
      <c r="D225" s="22">
        <v>4000</v>
      </c>
      <c r="E225" s="22">
        <v>4200</v>
      </c>
      <c r="F225" s="22">
        <v>4175</v>
      </c>
      <c r="G225" s="204">
        <f t="shared" si="15"/>
        <v>106.28818737270875</v>
      </c>
      <c r="H225" s="205">
        <f t="shared" si="16"/>
        <v>99.404761904761912</v>
      </c>
      <c r="I225" s="23"/>
      <c r="J225" s="23"/>
      <c r="K225" s="23"/>
      <c r="L225" s="23"/>
      <c r="M225" s="23"/>
    </row>
    <row r="226" spans="1:16" s="43" customFormat="1">
      <c r="A226" s="20" t="s">
        <v>105</v>
      </c>
      <c r="B226" s="21" t="s">
        <v>106</v>
      </c>
      <c r="C226" s="126">
        <v>464</v>
      </c>
      <c r="D226" s="22">
        <v>2000</v>
      </c>
      <c r="E226" s="22">
        <v>2000</v>
      </c>
      <c r="F226" s="22"/>
      <c r="G226" s="204">
        <f t="shared" si="15"/>
        <v>0</v>
      </c>
      <c r="H226" s="205">
        <f t="shared" si="16"/>
        <v>0</v>
      </c>
      <c r="I226" s="23"/>
      <c r="J226" s="23"/>
      <c r="K226" s="23"/>
      <c r="L226" s="23"/>
      <c r="M226" s="23"/>
    </row>
    <row r="227" spans="1:16" s="43" customFormat="1">
      <c r="A227" s="20">
        <v>3294</v>
      </c>
      <c r="B227" s="21" t="s">
        <v>137</v>
      </c>
      <c r="C227" s="126">
        <v>1990</v>
      </c>
      <c r="D227" s="22">
        <v>2000</v>
      </c>
      <c r="E227" s="22">
        <v>2000</v>
      </c>
      <c r="F227" s="22">
        <v>350</v>
      </c>
      <c r="G227" s="204">
        <f t="shared" si="15"/>
        <v>17.587939698492463</v>
      </c>
      <c r="H227" s="205">
        <f t="shared" si="16"/>
        <v>17.5</v>
      </c>
      <c r="I227" s="23"/>
      <c r="J227" s="23"/>
      <c r="K227" s="23"/>
      <c r="L227" s="23"/>
      <c r="M227" s="23"/>
    </row>
    <row r="228" spans="1:16" s="43" customFormat="1">
      <c r="A228" s="20">
        <v>3295</v>
      </c>
      <c r="B228" s="21" t="s">
        <v>107</v>
      </c>
      <c r="C228" s="126">
        <v>3218</v>
      </c>
      <c r="D228" s="22">
        <v>3500</v>
      </c>
      <c r="E228" s="22">
        <v>3500</v>
      </c>
      <c r="F228" s="22">
        <v>713</v>
      </c>
      <c r="G228" s="204">
        <f t="shared" si="15"/>
        <v>22.156619018023619</v>
      </c>
      <c r="H228" s="205">
        <f t="shared" si="16"/>
        <v>20.37142857142857</v>
      </c>
      <c r="I228" s="23"/>
      <c r="J228" s="23"/>
      <c r="K228" s="23"/>
      <c r="L228" s="23"/>
      <c r="M228" s="23"/>
    </row>
    <row r="229" spans="1:16" s="43" customFormat="1">
      <c r="A229" s="20" t="s">
        <v>108</v>
      </c>
      <c r="B229" s="21" t="s">
        <v>18</v>
      </c>
      <c r="C229" s="126">
        <v>18032</v>
      </c>
      <c r="D229" s="22">
        <v>12000</v>
      </c>
      <c r="E229" s="22">
        <v>10000</v>
      </c>
      <c r="F229" s="22">
        <v>5493</v>
      </c>
      <c r="G229" s="204">
        <f t="shared" si="15"/>
        <v>30.462511091393079</v>
      </c>
      <c r="H229" s="205">
        <f t="shared" si="16"/>
        <v>54.93</v>
      </c>
      <c r="I229" s="23"/>
      <c r="J229" s="23"/>
      <c r="K229" s="23"/>
      <c r="L229" s="23"/>
      <c r="M229" s="23"/>
    </row>
    <row r="230" spans="1:16" s="13" customFormat="1">
      <c r="A230" s="214">
        <v>34</v>
      </c>
      <c r="B230" s="187" t="s">
        <v>19</v>
      </c>
      <c r="C230" s="243">
        <v>3770</v>
      </c>
      <c r="D230" s="243">
        <f t="shared" ref="D230:F230" si="17">SUM(D231)</f>
        <v>3700</v>
      </c>
      <c r="E230" s="243">
        <f t="shared" si="17"/>
        <v>3700</v>
      </c>
      <c r="F230" s="243">
        <f t="shared" si="17"/>
        <v>2877</v>
      </c>
      <c r="G230" s="208">
        <f t="shared" si="15"/>
        <v>76.312997347480106</v>
      </c>
      <c r="H230" s="209">
        <f t="shared" si="16"/>
        <v>77.756756756756758</v>
      </c>
      <c r="I230" s="12"/>
      <c r="J230" s="12"/>
      <c r="K230" s="12"/>
      <c r="L230" s="12"/>
      <c r="M230" s="12"/>
      <c r="P230" s="19"/>
    </row>
    <row r="231" spans="1:16" s="13" customFormat="1">
      <c r="A231" s="222">
        <v>343</v>
      </c>
      <c r="B231" s="172" t="s">
        <v>20</v>
      </c>
      <c r="C231" s="244">
        <v>3770</v>
      </c>
      <c r="D231" s="244">
        <v>3700</v>
      </c>
      <c r="E231" s="244">
        <v>3700</v>
      </c>
      <c r="F231" s="244">
        <v>2877</v>
      </c>
      <c r="G231" s="233">
        <f t="shared" si="15"/>
        <v>76.312997347480106</v>
      </c>
      <c r="H231" s="234">
        <f t="shared" si="16"/>
        <v>77.756756756756758</v>
      </c>
      <c r="I231" s="12"/>
      <c r="J231" s="12"/>
      <c r="K231" s="12"/>
      <c r="L231" s="12"/>
      <c r="M231" s="12"/>
      <c r="P231" s="19"/>
    </row>
    <row r="232" spans="1:16" s="13" customFormat="1">
      <c r="A232" s="67" t="s">
        <v>109</v>
      </c>
      <c r="B232" s="64" t="s">
        <v>110</v>
      </c>
      <c r="C232" s="304">
        <v>3739</v>
      </c>
      <c r="D232" s="65">
        <v>3500</v>
      </c>
      <c r="E232" s="65">
        <v>3500</v>
      </c>
      <c r="F232" s="65">
        <v>2869</v>
      </c>
      <c r="G232" s="204">
        <f t="shared" si="15"/>
        <v>76.731746456271736</v>
      </c>
      <c r="H232" s="205">
        <f t="shared" si="16"/>
        <v>81.971428571428575</v>
      </c>
      <c r="I232" s="12"/>
      <c r="J232" s="12"/>
      <c r="K232" s="12"/>
      <c r="L232" s="12"/>
      <c r="M232" s="12"/>
      <c r="P232" s="19"/>
    </row>
    <row r="233" spans="1:16" s="13" customFormat="1">
      <c r="A233" s="159">
        <v>3433</v>
      </c>
      <c r="B233" s="74" t="s">
        <v>144</v>
      </c>
      <c r="C233" s="305">
        <v>31</v>
      </c>
      <c r="D233" s="23">
        <v>200</v>
      </c>
      <c r="E233" s="23">
        <v>200</v>
      </c>
      <c r="F233" s="23">
        <v>8</v>
      </c>
      <c r="G233" s="204">
        <f t="shared" si="15"/>
        <v>25.806451612903224</v>
      </c>
      <c r="H233" s="205">
        <f t="shared" si="16"/>
        <v>4</v>
      </c>
      <c r="I233" s="12"/>
      <c r="J233" s="12"/>
      <c r="K233" s="12"/>
      <c r="L233" s="12"/>
      <c r="M233" s="12"/>
      <c r="P233" s="19"/>
    </row>
    <row r="234" spans="1:16" s="13" customFormat="1">
      <c r="A234" s="350" t="s">
        <v>6</v>
      </c>
      <c r="B234" s="351"/>
      <c r="C234" s="245">
        <v>221324</v>
      </c>
      <c r="D234" s="245">
        <v>238500</v>
      </c>
      <c r="E234" s="245">
        <v>153141</v>
      </c>
      <c r="F234" s="245">
        <v>98365</v>
      </c>
      <c r="G234" s="208">
        <f t="shared" si="15"/>
        <v>44.443892212322204</v>
      </c>
      <c r="H234" s="209">
        <f t="shared" si="16"/>
        <v>64.231655794333335</v>
      </c>
      <c r="I234" s="12"/>
      <c r="J234" s="12"/>
      <c r="K234" s="12"/>
      <c r="L234" s="12"/>
      <c r="M234" s="12"/>
      <c r="P234" s="19"/>
    </row>
    <row r="235" spans="1:16" s="13" customFormat="1" ht="15.75" customHeight="1">
      <c r="A235" s="11"/>
      <c r="B235" s="11"/>
      <c r="C235" s="11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P235" s="19"/>
    </row>
    <row r="236" spans="1:16" s="38" customFormat="1">
      <c r="A236" s="229" t="s">
        <v>82</v>
      </c>
      <c r="B236" s="228"/>
      <c r="C236" s="11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P236" s="83"/>
    </row>
    <row r="237" spans="1:16" s="13" customFormat="1" ht="14.45" customHeight="1">
      <c r="A237" s="337" t="s">
        <v>78</v>
      </c>
      <c r="B237" s="339" t="s">
        <v>3</v>
      </c>
      <c r="C237" s="339" t="s">
        <v>74</v>
      </c>
      <c r="D237" s="341" t="s">
        <v>169</v>
      </c>
      <c r="E237" s="341" t="s">
        <v>170</v>
      </c>
      <c r="F237" s="341" t="s">
        <v>171</v>
      </c>
      <c r="G237" s="341" t="s">
        <v>75</v>
      </c>
      <c r="H237" s="341" t="s">
        <v>75</v>
      </c>
      <c r="I237" s="12"/>
      <c r="J237" s="12"/>
      <c r="K237" s="12"/>
      <c r="L237" s="12"/>
      <c r="M237" s="12"/>
      <c r="P237" s="19"/>
    </row>
    <row r="238" spans="1:16" s="13" customFormat="1" ht="28.9" customHeight="1">
      <c r="A238" s="338"/>
      <c r="B238" s="340"/>
      <c r="C238" s="340"/>
      <c r="D238" s="342"/>
      <c r="E238" s="342"/>
      <c r="F238" s="342"/>
      <c r="G238" s="342"/>
      <c r="H238" s="342"/>
      <c r="I238" s="12"/>
      <c r="J238" s="12"/>
      <c r="K238" s="12"/>
      <c r="L238" s="12"/>
      <c r="M238" s="12"/>
      <c r="P238" s="19"/>
    </row>
    <row r="239" spans="1:16" s="13" customFormat="1">
      <c r="A239" s="348">
        <v>1</v>
      </c>
      <c r="B239" s="348"/>
      <c r="C239" s="75">
        <v>2</v>
      </c>
      <c r="D239" s="76">
        <v>3</v>
      </c>
      <c r="E239" s="76">
        <v>4</v>
      </c>
      <c r="F239" s="76">
        <v>5</v>
      </c>
      <c r="G239" s="76" t="s">
        <v>76</v>
      </c>
      <c r="H239" s="76" t="s">
        <v>77</v>
      </c>
      <c r="I239" s="12"/>
      <c r="J239" s="12"/>
      <c r="K239" s="12"/>
      <c r="L239" s="12"/>
      <c r="M239" s="12"/>
      <c r="P239" s="19"/>
    </row>
    <row r="240" spans="1:16" s="13" customFormat="1">
      <c r="A240" s="246">
        <v>32</v>
      </c>
      <c r="B240" s="185" t="s">
        <v>11</v>
      </c>
      <c r="C240" s="164">
        <f>SUM(C241)</f>
        <v>0</v>
      </c>
      <c r="D240" s="164">
        <f t="shared" ref="D240:F241" si="18">SUM(D241)</f>
        <v>0</v>
      </c>
      <c r="E240" s="164">
        <f t="shared" si="18"/>
        <v>0</v>
      </c>
      <c r="F240" s="164">
        <f t="shared" si="18"/>
        <v>0</v>
      </c>
      <c r="G240" s="208">
        <v>0</v>
      </c>
      <c r="H240" s="209">
        <v>0</v>
      </c>
      <c r="I240" s="12"/>
      <c r="J240" s="12"/>
      <c r="K240" s="12"/>
      <c r="L240" s="12"/>
      <c r="M240" s="12"/>
      <c r="P240" s="19"/>
    </row>
    <row r="241" spans="1:16" s="13" customFormat="1">
      <c r="A241" s="222">
        <v>323</v>
      </c>
      <c r="B241" s="172" t="s">
        <v>71</v>
      </c>
      <c r="C241" s="247">
        <f>SUM(C242)</f>
        <v>0</v>
      </c>
      <c r="D241" s="247">
        <f t="shared" si="18"/>
        <v>0</v>
      </c>
      <c r="E241" s="247">
        <f t="shared" si="18"/>
        <v>0</v>
      </c>
      <c r="F241" s="247">
        <f t="shared" si="18"/>
        <v>0</v>
      </c>
      <c r="G241" s="233">
        <v>0</v>
      </c>
      <c r="H241" s="234">
        <v>0</v>
      </c>
      <c r="I241" s="12"/>
      <c r="J241" s="12"/>
      <c r="K241" s="12"/>
      <c r="L241" s="12"/>
      <c r="M241" s="12"/>
      <c r="P241" s="19"/>
    </row>
    <row r="242" spans="1:16" s="43" customFormat="1">
      <c r="A242" s="67" t="s">
        <v>98</v>
      </c>
      <c r="B242" s="64" t="s">
        <v>99</v>
      </c>
      <c r="C242" s="135"/>
      <c r="D242" s="89"/>
      <c r="E242" s="89"/>
      <c r="F242" s="89"/>
      <c r="G242" s="204">
        <v>0</v>
      </c>
      <c r="H242" s="205">
        <v>0</v>
      </c>
      <c r="I242" s="23"/>
      <c r="J242" s="23"/>
      <c r="K242" s="23"/>
      <c r="L242" s="23"/>
      <c r="M242" s="23"/>
      <c r="P242" s="3"/>
    </row>
    <row r="243" spans="1:16" s="13" customFormat="1">
      <c r="A243" s="350" t="s">
        <v>6</v>
      </c>
      <c r="B243" s="351"/>
      <c r="C243" s="194">
        <f>C240</f>
        <v>0</v>
      </c>
      <c r="D243" s="194">
        <f>D240</f>
        <v>0</v>
      </c>
      <c r="E243" s="194">
        <f>E240</f>
        <v>0</v>
      </c>
      <c r="F243" s="194">
        <f>F240</f>
        <v>0</v>
      </c>
      <c r="G243" s="208">
        <v>0</v>
      </c>
      <c r="H243" s="209">
        <v>0</v>
      </c>
      <c r="I243" s="12"/>
      <c r="J243" s="12"/>
      <c r="K243" s="12"/>
      <c r="L243" s="12"/>
      <c r="M243" s="12"/>
      <c r="P243" s="19"/>
    </row>
    <row r="244" spans="1:16" s="13" customFormat="1">
      <c r="A244" s="11"/>
      <c r="B244" s="11"/>
      <c r="C244" s="11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P244" s="19"/>
    </row>
    <row r="245" spans="1:16" s="13" customFormat="1">
      <c r="A245" s="227" t="s">
        <v>32</v>
      </c>
      <c r="B245" s="228"/>
      <c r="C245" s="11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P245" s="19"/>
    </row>
    <row r="246" spans="1:16" s="13" customFormat="1" ht="15.75" customHeight="1">
      <c r="A246" s="337" t="s">
        <v>78</v>
      </c>
      <c r="B246" s="339" t="s">
        <v>3</v>
      </c>
      <c r="C246" s="339" t="s">
        <v>74</v>
      </c>
      <c r="D246" s="341" t="s">
        <v>169</v>
      </c>
      <c r="E246" s="341" t="s">
        <v>170</v>
      </c>
      <c r="F246" s="341" t="s">
        <v>171</v>
      </c>
      <c r="G246" s="341" t="s">
        <v>75</v>
      </c>
      <c r="H246" s="341" t="s">
        <v>75</v>
      </c>
      <c r="I246" s="12"/>
      <c r="J246" s="12"/>
      <c r="K246" s="12"/>
      <c r="L246" s="12"/>
      <c r="M246" s="12"/>
      <c r="P246" s="19"/>
    </row>
    <row r="247" spans="1:16" s="13" customFormat="1" ht="36" customHeight="1">
      <c r="A247" s="338"/>
      <c r="B247" s="340"/>
      <c r="C247" s="340"/>
      <c r="D247" s="342"/>
      <c r="E247" s="342"/>
      <c r="F247" s="342"/>
      <c r="G247" s="342"/>
      <c r="H247" s="342"/>
      <c r="I247" s="12"/>
      <c r="J247" s="12"/>
      <c r="K247" s="12"/>
      <c r="L247" s="12"/>
      <c r="M247" s="12"/>
      <c r="P247" s="19"/>
    </row>
    <row r="248" spans="1:16" s="13" customFormat="1">
      <c r="A248" s="348">
        <v>1</v>
      </c>
      <c r="B248" s="348"/>
      <c r="C248" s="75">
        <v>2</v>
      </c>
      <c r="D248" s="76">
        <v>3</v>
      </c>
      <c r="E248" s="76">
        <v>4</v>
      </c>
      <c r="F248" s="76">
        <v>5</v>
      </c>
      <c r="G248" s="76" t="s">
        <v>76</v>
      </c>
      <c r="H248" s="76" t="s">
        <v>77</v>
      </c>
      <c r="I248" s="12"/>
      <c r="J248" s="12"/>
      <c r="K248" s="12"/>
      <c r="L248" s="12"/>
      <c r="M248" s="12"/>
      <c r="P248" s="19"/>
    </row>
    <row r="249" spans="1:16" s="13" customFormat="1">
      <c r="A249" s="246">
        <v>31</v>
      </c>
      <c r="B249" s="185" t="s">
        <v>7</v>
      </c>
      <c r="C249" s="242">
        <f>SUM(C250,C253,C255)</f>
        <v>6370683</v>
      </c>
      <c r="D249" s="242">
        <f>SUM(D250,D253,D255)</f>
        <v>6487700</v>
      </c>
      <c r="E249" s="242">
        <v>6604525</v>
      </c>
      <c r="F249" s="242">
        <f>SUM(F250,F253,F255)</f>
        <v>6687286</v>
      </c>
      <c r="G249" s="208">
        <f>F249/C249*100</f>
        <v>104.96968692367837</v>
      </c>
      <c r="H249" s="209">
        <f>F249/E249*100</f>
        <v>101.25309541564307</v>
      </c>
      <c r="I249" s="12"/>
      <c r="J249" s="12"/>
      <c r="K249" s="12"/>
      <c r="L249" s="12"/>
      <c r="M249" s="12"/>
      <c r="P249" s="19"/>
    </row>
    <row r="250" spans="1:16" s="13" customFormat="1">
      <c r="A250" s="222">
        <v>311</v>
      </c>
      <c r="B250" s="172" t="s">
        <v>163</v>
      </c>
      <c r="C250" s="244">
        <f>SUM(C251)</f>
        <v>5231968</v>
      </c>
      <c r="D250" s="244">
        <v>5380000</v>
      </c>
      <c r="E250" s="244">
        <v>5440350</v>
      </c>
      <c r="F250" s="244">
        <v>5501458</v>
      </c>
      <c r="G250" s="233">
        <f t="shared" ref="G250:G273" si="19">F250/C250*100</f>
        <v>105.150834255867</v>
      </c>
      <c r="H250" s="234">
        <f t="shared" ref="H250:H273" si="20">F250/E250*100</f>
        <v>101.12323655647155</v>
      </c>
      <c r="I250" s="12"/>
      <c r="J250" s="12"/>
      <c r="K250" s="12"/>
      <c r="L250" s="12"/>
      <c r="M250" s="12"/>
      <c r="P250" s="19"/>
    </row>
    <row r="251" spans="1:16" s="13" customFormat="1">
      <c r="A251" s="20">
        <v>3111</v>
      </c>
      <c r="B251" s="21" t="s">
        <v>84</v>
      </c>
      <c r="C251" s="84">
        <v>5231968</v>
      </c>
      <c r="D251" s="127">
        <v>5380000</v>
      </c>
      <c r="E251" s="127">
        <v>5438000</v>
      </c>
      <c r="F251" s="127">
        <v>5496179</v>
      </c>
      <c r="G251" s="204">
        <f t="shared" si="19"/>
        <v>105.04993532070532</v>
      </c>
      <c r="H251" s="205">
        <f t="shared" si="20"/>
        <v>101.0698602427363</v>
      </c>
      <c r="I251" s="12"/>
      <c r="J251" s="12"/>
      <c r="K251" s="12"/>
      <c r="L251" s="12"/>
      <c r="M251" s="12"/>
      <c r="P251" s="19"/>
    </row>
    <row r="252" spans="1:16" s="13" customFormat="1">
      <c r="A252" s="20">
        <v>3113</v>
      </c>
      <c r="B252" s="21" t="s">
        <v>195</v>
      </c>
      <c r="C252" s="84"/>
      <c r="D252" s="127"/>
      <c r="E252" s="127">
        <v>2350</v>
      </c>
      <c r="F252" s="127">
        <v>5279</v>
      </c>
      <c r="G252" s="204"/>
      <c r="H252" s="205"/>
      <c r="I252" s="12"/>
      <c r="J252" s="12"/>
      <c r="K252" s="12"/>
      <c r="L252" s="12"/>
      <c r="M252" s="12"/>
      <c r="P252" s="19"/>
    </row>
    <row r="253" spans="1:16" s="13" customFormat="1">
      <c r="A253" s="222">
        <v>312</v>
      </c>
      <c r="B253" s="172" t="s">
        <v>164</v>
      </c>
      <c r="C253" s="244">
        <f>SUM(C254)</f>
        <v>272471</v>
      </c>
      <c r="D253" s="244">
        <f>SUM(D254)</f>
        <v>220000</v>
      </c>
      <c r="E253" s="244">
        <f>SUM(E254)</f>
        <v>266725</v>
      </c>
      <c r="F253" s="244">
        <f>SUM(F254)</f>
        <v>278088</v>
      </c>
      <c r="G253" s="233">
        <f t="shared" si="19"/>
        <v>102.06150379306422</v>
      </c>
      <c r="H253" s="234">
        <f t="shared" si="20"/>
        <v>104.26019308276315</v>
      </c>
      <c r="I253" s="12"/>
      <c r="J253" s="12"/>
      <c r="K253" s="12"/>
      <c r="L253" s="12"/>
      <c r="M253" s="12"/>
      <c r="P253" s="19"/>
    </row>
    <row r="254" spans="1:16" s="13" customFormat="1">
      <c r="A254" s="32">
        <v>3121</v>
      </c>
      <c r="B254" s="33" t="s">
        <v>164</v>
      </c>
      <c r="C254" s="288">
        <v>272471</v>
      </c>
      <c r="D254" s="288">
        <v>220000</v>
      </c>
      <c r="E254" s="288">
        <v>266725</v>
      </c>
      <c r="F254" s="112">
        <v>278088</v>
      </c>
      <c r="G254" s="204">
        <f t="shared" si="19"/>
        <v>102.06150379306422</v>
      </c>
      <c r="H254" s="205">
        <f t="shared" si="20"/>
        <v>104.26019308276315</v>
      </c>
      <c r="I254" s="12"/>
      <c r="J254" s="12"/>
      <c r="K254" s="12"/>
      <c r="L254" s="12"/>
      <c r="M254" s="12"/>
      <c r="P254" s="19"/>
    </row>
    <row r="255" spans="1:16" s="13" customFormat="1">
      <c r="A255" s="222">
        <v>313</v>
      </c>
      <c r="B255" s="172" t="s">
        <v>10</v>
      </c>
      <c r="C255" s="244">
        <f>SUM(C256:C257)</f>
        <v>866244</v>
      </c>
      <c r="D255" s="244">
        <f>SUM(D256:D257)</f>
        <v>887700</v>
      </c>
      <c r="E255" s="244">
        <f>SUM(E256:E257)</f>
        <v>897450</v>
      </c>
      <c r="F255" s="244">
        <f>SUM(F256:F257)</f>
        <v>907740</v>
      </c>
      <c r="G255" s="233">
        <f t="shared" si="19"/>
        <v>104.79033621012093</v>
      </c>
      <c r="H255" s="234">
        <f t="shared" si="20"/>
        <v>101.14658198228315</v>
      </c>
      <c r="I255" s="12"/>
      <c r="J255" s="12"/>
      <c r="K255" s="12"/>
      <c r="L255" s="12"/>
      <c r="M255" s="12"/>
      <c r="P255" s="19"/>
    </row>
    <row r="256" spans="1:16" s="13" customFormat="1">
      <c r="A256" s="32">
        <v>3132</v>
      </c>
      <c r="B256" s="33" t="s">
        <v>85</v>
      </c>
      <c r="C256" s="288">
        <v>859034</v>
      </c>
      <c r="D256" s="288">
        <v>887700</v>
      </c>
      <c r="E256" s="288">
        <v>897450</v>
      </c>
      <c r="F256" s="112">
        <v>907740</v>
      </c>
      <c r="G256" s="204">
        <f t="shared" si="19"/>
        <v>105.66985707201344</v>
      </c>
      <c r="H256" s="205">
        <f t="shared" si="20"/>
        <v>101.14658198228315</v>
      </c>
      <c r="I256" s="12"/>
      <c r="J256" s="12"/>
      <c r="K256" s="12"/>
      <c r="L256" s="12"/>
      <c r="M256" s="12"/>
      <c r="P256" s="19"/>
    </row>
    <row r="257" spans="1:16" s="13" customFormat="1">
      <c r="A257" s="32">
        <v>3133</v>
      </c>
      <c r="B257" s="33" t="s">
        <v>165</v>
      </c>
      <c r="C257" s="288">
        <v>7210</v>
      </c>
      <c r="D257" s="93"/>
      <c r="E257" s="93"/>
      <c r="F257" s="34"/>
      <c r="G257" s="204">
        <f t="shared" si="19"/>
        <v>0</v>
      </c>
      <c r="H257" s="205">
        <v>0</v>
      </c>
      <c r="I257" s="12"/>
      <c r="J257" s="12"/>
      <c r="K257" s="12"/>
      <c r="L257" s="12"/>
      <c r="M257" s="12"/>
      <c r="P257" s="19"/>
    </row>
    <row r="258" spans="1:16" s="13" customFormat="1">
      <c r="A258" s="214">
        <v>32</v>
      </c>
      <c r="B258" s="187" t="s">
        <v>11</v>
      </c>
      <c r="C258" s="243">
        <v>31349</v>
      </c>
      <c r="D258" s="243">
        <f>SUM(D259,D261,D265,D267)</f>
        <v>28500</v>
      </c>
      <c r="E258" s="243">
        <f>SUM(E259,E261,E265,E267)</f>
        <v>81427</v>
      </c>
      <c r="F258" s="243">
        <f>SUM(F259,F261,F265,F267)</f>
        <v>81088</v>
      </c>
      <c r="G258" s="208">
        <f t="shared" si="19"/>
        <v>258.66215828256082</v>
      </c>
      <c r="H258" s="209">
        <f t="shared" si="20"/>
        <v>99.583676176206922</v>
      </c>
      <c r="I258" s="12"/>
      <c r="J258" s="12"/>
      <c r="K258" s="12"/>
      <c r="L258" s="12"/>
      <c r="M258" s="12"/>
      <c r="P258" s="19"/>
    </row>
    <row r="259" spans="1:16" s="13" customFormat="1">
      <c r="A259" s="222">
        <v>321</v>
      </c>
      <c r="B259" s="172" t="s">
        <v>12</v>
      </c>
      <c r="C259" s="244">
        <f>SUM(C260:C260)</f>
        <v>0</v>
      </c>
      <c r="D259" s="244">
        <f>SUM(D260:D260)</f>
        <v>0</v>
      </c>
      <c r="E259" s="244">
        <f>SUM(E260:E260)</f>
        <v>4469</v>
      </c>
      <c r="F259" s="244">
        <f>SUM(F260:F260)</f>
        <v>4469</v>
      </c>
      <c r="G259" s="233">
        <v>0</v>
      </c>
      <c r="H259" s="234">
        <f t="shared" si="20"/>
        <v>100</v>
      </c>
      <c r="I259" s="12"/>
      <c r="J259" s="12"/>
      <c r="K259" s="12"/>
      <c r="L259" s="12"/>
      <c r="M259" s="12"/>
      <c r="P259" s="19"/>
    </row>
    <row r="260" spans="1:16" s="13" customFormat="1">
      <c r="A260" s="20">
        <v>3214</v>
      </c>
      <c r="B260" s="21" t="s">
        <v>130</v>
      </c>
      <c r="C260" s="84"/>
      <c r="D260" s="22"/>
      <c r="E260" s="22">
        <v>4469</v>
      </c>
      <c r="F260" s="22">
        <v>4469</v>
      </c>
      <c r="G260" s="204">
        <v>0</v>
      </c>
      <c r="H260" s="205">
        <f t="shared" si="20"/>
        <v>100</v>
      </c>
      <c r="I260" s="12"/>
      <c r="J260" s="12"/>
      <c r="K260" s="12"/>
      <c r="L260" s="12"/>
      <c r="M260" s="12"/>
      <c r="P260" s="19"/>
    </row>
    <row r="261" spans="1:16" s="13" customFormat="1">
      <c r="A261" s="251">
        <v>322</v>
      </c>
      <c r="B261" s="252" t="s">
        <v>14</v>
      </c>
      <c r="C261" s="253">
        <f>SUM(C262)</f>
        <v>15800</v>
      </c>
      <c r="D261" s="253">
        <f>SUM(D262)</f>
        <v>15000</v>
      </c>
      <c r="E261" s="253">
        <f>SUM(E262)</f>
        <v>27800</v>
      </c>
      <c r="F261" s="253">
        <f>SUM(F262)</f>
        <v>27461</v>
      </c>
      <c r="G261" s="233">
        <f t="shared" si="19"/>
        <v>173.80379746835445</v>
      </c>
      <c r="H261" s="234">
        <f t="shared" si="20"/>
        <v>98.780575539568346</v>
      </c>
      <c r="I261" s="12"/>
      <c r="J261" s="12"/>
      <c r="K261" s="12"/>
      <c r="L261" s="12"/>
      <c r="M261" s="12"/>
      <c r="P261" s="19"/>
    </row>
    <row r="262" spans="1:16" s="13" customFormat="1">
      <c r="A262" s="20">
        <v>3221</v>
      </c>
      <c r="B262" s="21" t="s">
        <v>15</v>
      </c>
      <c r="C262" s="84">
        <v>15800</v>
      </c>
      <c r="D262" s="22">
        <v>15000</v>
      </c>
      <c r="E262" s="22">
        <v>27800</v>
      </c>
      <c r="F262" s="22">
        <v>27461</v>
      </c>
      <c r="G262" s="204">
        <f t="shared" si="19"/>
        <v>173.80379746835445</v>
      </c>
      <c r="H262" s="205">
        <f t="shared" si="20"/>
        <v>98.780575539568346</v>
      </c>
      <c r="I262" s="12"/>
      <c r="J262" s="12"/>
      <c r="K262" s="12"/>
      <c r="L262" s="12"/>
      <c r="M262" s="12"/>
      <c r="P262" s="19"/>
    </row>
    <row r="263" spans="1:16" s="13" customFormat="1">
      <c r="A263" s="286">
        <v>323</v>
      </c>
      <c r="B263" s="287" t="s">
        <v>16</v>
      </c>
      <c r="C263" s="306">
        <v>2142</v>
      </c>
      <c r="D263" s="22"/>
      <c r="E263" s="22"/>
      <c r="F263" s="22"/>
      <c r="G263" s="204"/>
      <c r="H263" s="205"/>
      <c r="I263" s="12"/>
      <c r="J263" s="12"/>
      <c r="K263" s="12"/>
      <c r="L263" s="12"/>
      <c r="M263" s="12"/>
      <c r="P263" s="19"/>
    </row>
    <row r="264" spans="1:16" s="13" customFormat="1">
      <c r="A264" s="20">
        <v>3231</v>
      </c>
      <c r="B264" s="21" t="s">
        <v>222</v>
      </c>
      <c r="C264" s="84">
        <v>2142</v>
      </c>
      <c r="D264" s="22"/>
      <c r="E264" s="22"/>
      <c r="F264" s="22"/>
      <c r="G264" s="204"/>
      <c r="H264" s="205"/>
      <c r="I264" s="12"/>
      <c r="J264" s="12"/>
      <c r="K264" s="12"/>
      <c r="L264" s="12"/>
      <c r="M264" s="12"/>
      <c r="P264" s="19"/>
    </row>
    <row r="265" spans="1:16" s="13" customFormat="1">
      <c r="A265" s="251">
        <v>324</v>
      </c>
      <c r="B265" s="252" t="s">
        <v>209</v>
      </c>
      <c r="C265" s="253">
        <f>SUM(C266)</f>
        <v>0</v>
      </c>
      <c r="D265" s="253">
        <f>SUM(D266)</f>
        <v>0</v>
      </c>
      <c r="E265" s="253">
        <f>SUM(E266)</f>
        <v>31283</v>
      </c>
      <c r="F265" s="253">
        <f>SUM(F266)</f>
        <v>31283</v>
      </c>
      <c r="G265" s="233">
        <v>0</v>
      </c>
      <c r="H265" s="234">
        <f t="shared" si="20"/>
        <v>100</v>
      </c>
      <c r="I265" s="12"/>
      <c r="J265" s="12"/>
      <c r="K265" s="12"/>
      <c r="L265" s="12"/>
      <c r="M265" s="12"/>
      <c r="P265" s="19"/>
    </row>
    <row r="266" spans="1:16" s="13" customFormat="1" ht="30">
      <c r="A266" s="20">
        <v>3241</v>
      </c>
      <c r="B266" s="21" t="s">
        <v>208</v>
      </c>
      <c r="C266" s="84"/>
      <c r="D266" s="22"/>
      <c r="E266" s="22">
        <v>31283</v>
      </c>
      <c r="F266" s="22">
        <v>31283</v>
      </c>
      <c r="G266" s="204">
        <v>0</v>
      </c>
      <c r="H266" s="205">
        <f t="shared" si="20"/>
        <v>100</v>
      </c>
      <c r="I266" s="12"/>
      <c r="J266" s="12"/>
      <c r="K266" s="12"/>
      <c r="L266" s="12"/>
      <c r="M266" s="12"/>
      <c r="P266" s="19"/>
    </row>
    <row r="267" spans="1:16" s="13" customFormat="1">
      <c r="A267" s="222">
        <v>329</v>
      </c>
      <c r="B267" s="172" t="s">
        <v>18</v>
      </c>
      <c r="C267" s="244">
        <f>SUM(C268)</f>
        <v>13407</v>
      </c>
      <c r="D267" s="244">
        <v>13500</v>
      </c>
      <c r="E267" s="244">
        <v>17875</v>
      </c>
      <c r="F267" s="244">
        <v>17875</v>
      </c>
      <c r="G267" s="233">
        <f t="shared" si="19"/>
        <v>133.3258745431491</v>
      </c>
      <c r="H267" s="234">
        <f t="shared" si="20"/>
        <v>100</v>
      </c>
      <c r="I267" s="12"/>
      <c r="J267" s="12"/>
      <c r="K267" s="12"/>
      <c r="L267" s="12"/>
      <c r="M267" s="12"/>
      <c r="P267" s="19"/>
    </row>
    <row r="268" spans="1:16" s="13" customFormat="1">
      <c r="A268" s="67">
        <v>3295</v>
      </c>
      <c r="B268" s="64" t="s">
        <v>107</v>
      </c>
      <c r="C268" s="85">
        <v>13407</v>
      </c>
      <c r="D268" s="65">
        <v>13500</v>
      </c>
      <c r="E268" s="65">
        <v>10875</v>
      </c>
      <c r="F268" s="65">
        <v>10875</v>
      </c>
      <c r="G268" s="204">
        <f t="shared" si="19"/>
        <v>81.114343253524282</v>
      </c>
      <c r="H268" s="205">
        <f t="shared" si="20"/>
        <v>100</v>
      </c>
      <c r="I268" s="12"/>
      <c r="J268" s="12"/>
      <c r="K268" s="12"/>
      <c r="L268" s="12"/>
      <c r="M268" s="12"/>
      <c r="P268" s="19"/>
    </row>
    <row r="269" spans="1:16" s="13" customFormat="1">
      <c r="A269" s="159">
        <v>3299</v>
      </c>
      <c r="B269" s="74" t="s">
        <v>210</v>
      </c>
      <c r="C269" s="85"/>
      <c r="D269" s="65"/>
      <c r="E269" s="65">
        <v>7000</v>
      </c>
      <c r="F269" s="65">
        <v>7000</v>
      </c>
      <c r="G269" s="204"/>
      <c r="H269" s="205">
        <f t="shared" si="20"/>
        <v>100</v>
      </c>
      <c r="I269" s="12"/>
      <c r="J269" s="12"/>
      <c r="K269" s="12"/>
      <c r="L269" s="12"/>
      <c r="M269" s="12"/>
      <c r="P269" s="19"/>
    </row>
    <row r="270" spans="1:16" s="13" customFormat="1" ht="15" customHeight="1">
      <c r="A270" s="218">
        <v>37</v>
      </c>
      <c r="B270" s="219" t="s">
        <v>166</v>
      </c>
      <c r="C270" s="254">
        <f>SUM(C271)</f>
        <v>1722</v>
      </c>
      <c r="D270" s="254">
        <f t="shared" ref="D270:F271" si="21">SUM(D271)</f>
        <v>0</v>
      </c>
      <c r="E270" s="254">
        <f t="shared" si="21"/>
        <v>0</v>
      </c>
      <c r="F270" s="254">
        <f t="shared" si="21"/>
        <v>0</v>
      </c>
      <c r="G270" s="208">
        <f t="shared" si="19"/>
        <v>0</v>
      </c>
      <c r="H270" s="209">
        <v>0</v>
      </c>
      <c r="I270" s="12"/>
      <c r="J270" s="12"/>
      <c r="K270" s="12"/>
      <c r="L270" s="12"/>
      <c r="M270" s="12"/>
      <c r="P270" s="19"/>
    </row>
    <row r="271" spans="1:16" s="13" customFormat="1" ht="15" customHeight="1">
      <c r="A271" s="199">
        <v>372</v>
      </c>
      <c r="B271" s="200" t="s">
        <v>167</v>
      </c>
      <c r="C271" s="255">
        <f>SUM(C272)</f>
        <v>1722</v>
      </c>
      <c r="D271" s="255">
        <f t="shared" si="21"/>
        <v>0</v>
      </c>
      <c r="E271" s="255">
        <f t="shared" si="21"/>
        <v>0</v>
      </c>
      <c r="F271" s="255">
        <f t="shared" si="21"/>
        <v>0</v>
      </c>
      <c r="G271" s="233">
        <f t="shared" si="19"/>
        <v>0</v>
      </c>
      <c r="H271" s="234">
        <v>0</v>
      </c>
      <c r="I271" s="12"/>
      <c r="J271" s="12"/>
      <c r="K271" s="12"/>
      <c r="L271" s="12"/>
      <c r="M271" s="12"/>
      <c r="P271" s="19"/>
    </row>
    <row r="272" spans="1:16" s="13" customFormat="1">
      <c r="A272" s="159">
        <v>3722</v>
      </c>
      <c r="B272" s="74" t="s">
        <v>147</v>
      </c>
      <c r="C272" s="155">
        <v>1722</v>
      </c>
      <c r="D272" s="23"/>
      <c r="E272" s="23"/>
      <c r="F272" s="23"/>
      <c r="G272" s="204">
        <f t="shared" si="19"/>
        <v>0</v>
      </c>
      <c r="H272" s="205">
        <v>0</v>
      </c>
      <c r="I272" s="12"/>
      <c r="J272" s="12"/>
      <c r="K272" s="12"/>
      <c r="L272" s="12"/>
      <c r="M272" s="12"/>
      <c r="P272" s="19"/>
    </row>
    <row r="273" spans="1:16" s="13" customFormat="1">
      <c r="A273" s="350" t="s">
        <v>6</v>
      </c>
      <c r="B273" s="351"/>
      <c r="C273" s="245">
        <v>6403754</v>
      </c>
      <c r="D273" s="245">
        <v>6516200</v>
      </c>
      <c r="E273" s="245">
        <v>6685952</v>
      </c>
      <c r="F273" s="245">
        <v>6768374</v>
      </c>
      <c r="G273" s="208">
        <f t="shared" si="19"/>
        <v>105.69384770245702</v>
      </c>
      <c r="H273" s="209">
        <f t="shared" si="20"/>
        <v>101.23276386070377</v>
      </c>
      <c r="I273" s="12"/>
      <c r="J273" s="12"/>
      <c r="K273" s="12"/>
      <c r="L273" s="12"/>
      <c r="M273" s="12"/>
      <c r="P273" s="19"/>
    </row>
    <row r="274" spans="1:16" s="13" customFormat="1">
      <c r="A274" s="11"/>
      <c r="B274" s="11"/>
      <c r="C274" s="11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P274" s="19"/>
    </row>
    <row r="275" spans="1:16" s="13" customFormat="1">
      <c r="A275" s="227" t="s">
        <v>211</v>
      </c>
      <c r="B275" s="289"/>
      <c r="C275" s="12"/>
      <c r="D275" s="12"/>
      <c r="E275" s="12"/>
      <c r="F275" s="12"/>
      <c r="G275" s="12"/>
      <c r="H275" s="12"/>
      <c r="I275" s="12"/>
      <c r="J275" s="12"/>
      <c r="K275" s="12"/>
      <c r="N275" s="19"/>
    </row>
    <row r="276" spans="1:16" ht="19.5" customHeight="1">
      <c r="A276" s="337" t="s">
        <v>78</v>
      </c>
      <c r="B276" s="339" t="s">
        <v>3</v>
      </c>
      <c r="C276" s="339" t="s">
        <v>74</v>
      </c>
      <c r="D276" s="341" t="s">
        <v>169</v>
      </c>
      <c r="E276" s="341" t="s">
        <v>170</v>
      </c>
      <c r="F276" s="341" t="s">
        <v>171</v>
      </c>
      <c r="G276" s="341" t="s">
        <v>75</v>
      </c>
      <c r="H276" s="341" t="s">
        <v>75</v>
      </c>
      <c r="I276" s="41"/>
      <c r="J276" s="41"/>
      <c r="K276" s="41"/>
      <c r="L276" s="41"/>
      <c r="M276" s="41"/>
      <c r="N276" s="35"/>
      <c r="O276" s="35"/>
    </row>
    <row r="277" spans="1:16" ht="28.15" customHeight="1">
      <c r="A277" s="338"/>
      <c r="B277" s="340"/>
      <c r="C277" s="340"/>
      <c r="D277" s="342"/>
      <c r="E277" s="342"/>
      <c r="F277" s="342"/>
      <c r="G277" s="342"/>
      <c r="H277" s="342"/>
      <c r="I277" s="41"/>
      <c r="J277" s="41"/>
      <c r="K277" s="41"/>
      <c r="L277" s="41"/>
      <c r="M277" s="41"/>
      <c r="N277" s="35"/>
      <c r="O277" s="35"/>
    </row>
    <row r="278" spans="1:16">
      <c r="A278" s="348">
        <v>1</v>
      </c>
      <c r="B278" s="348"/>
      <c r="C278" s="75">
        <v>2</v>
      </c>
      <c r="D278" s="76">
        <v>3</v>
      </c>
      <c r="E278" s="76">
        <v>4</v>
      </c>
      <c r="F278" s="76">
        <v>5</v>
      </c>
      <c r="G278" s="76" t="s">
        <v>76</v>
      </c>
      <c r="H278" s="76" t="s">
        <v>77</v>
      </c>
      <c r="I278" s="41"/>
      <c r="J278" s="41"/>
      <c r="K278" s="41"/>
      <c r="L278" s="41"/>
      <c r="M278" s="41"/>
      <c r="N278" s="35"/>
      <c r="O278" s="35"/>
    </row>
    <row r="279" spans="1:16" s="13" customFormat="1">
      <c r="A279" s="246">
        <v>3</v>
      </c>
      <c r="B279" s="185" t="s">
        <v>213</v>
      </c>
      <c r="C279" s="256">
        <v>13387</v>
      </c>
      <c r="D279" s="256">
        <v>30000</v>
      </c>
      <c r="E279" s="256">
        <v>35000</v>
      </c>
      <c r="F279" s="256">
        <v>34148</v>
      </c>
      <c r="G279" s="208">
        <f t="shared" ref="G279:G288" si="22">F279/C279*100</f>
        <v>255.08328975872115</v>
      </c>
      <c r="H279" s="209">
        <f t="shared" ref="H279:H288" si="23">F279/E279*100</f>
        <v>97.565714285714293</v>
      </c>
      <c r="I279" s="12"/>
      <c r="J279" s="12"/>
      <c r="K279" s="12"/>
      <c r="N279" s="19"/>
    </row>
    <row r="280" spans="1:16" s="13" customFormat="1">
      <c r="A280" s="214">
        <v>32</v>
      </c>
      <c r="B280" s="187" t="s">
        <v>11</v>
      </c>
      <c r="C280" s="258">
        <f>SUM(C281)</f>
        <v>4823</v>
      </c>
      <c r="D280" s="258">
        <v>11000</v>
      </c>
      <c r="E280" s="258">
        <v>7000</v>
      </c>
      <c r="F280" s="258">
        <v>7948</v>
      </c>
      <c r="G280" s="208">
        <f t="shared" si="22"/>
        <v>164.79369686916857</v>
      </c>
      <c r="H280" s="209">
        <f t="shared" si="23"/>
        <v>113.54285714285714</v>
      </c>
      <c r="I280" s="12"/>
      <c r="J280" s="12"/>
      <c r="K280" s="12"/>
      <c r="N280" s="19"/>
    </row>
    <row r="281" spans="1:16" s="43" customFormat="1">
      <c r="A281" s="251">
        <v>321</v>
      </c>
      <c r="B281" s="252" t="s">
        <v>14</v>
      </c>
      <c r="C281" s="259">
        <v>4823</v>
      </c>
      <c r="D281" s="259">
        <v>10000</v>
      </c>
      <c r="E281" s="259">
        <v>7000</v>
      </c>
      <c r="F281" s="259">
        <v>7274</v>
      </c>
      <c r="G281" s="260">
        <f t="shared" si="22"/>
        <v>150.81899232842628</v>
      </c>
      <c r="H281" s="261">
        <f t="shared" si="23"/>
        <v>103.91428571428571</v>
      </c>
      <c r="I281" s="23"/>
      <c r="J281" s="23"/>
      <c r="K281" s="23"/>
      <c r="N281" s="3"/>
    </row>
    <row r="282" spans="1:16" s="13" customFormat="1">
      <c r="A282" s="262">
        <v>3221</v>
      </c>
      <c r="B282" s="263" t="s">
        <v>15</v>
      </c>
      <c r="C282" s="264"/>
      <c r="D282" s="265">
        <v>5000</v>
      </c>
      <c r="E282" s="265">
        <v>4000</v>
      </c>
      <c r="F282" s="112">
        <v>3775</v>
      </c>
      <c r="G282" s="266">
        <v>0</v>
      </c>
      <c r="H282" s="267">
        <f t="shared" si="23"/>
        <v>94.375</v>
      </c>
      <c r="I282" s="12"/>
      <c r="J282" s="12"/>
      <c r="K282" s="12"/>
      <c r="N282" s="19"/>
    </row>
    <row r="283" spans="1:16" s="13" customFormat="1">
      <c r="A283" s="290">
        <v>3227</v>
      </c>
      <c r="B283" s="291" t="s">
        <v>212</v>
      </c>
      <c r="C283" s="292">
        <v>4823</v>
      </c>
      <c r="D283" s="293">
        <v>5000</v>
      </c>
      <c r="E283" s="293">
        <v>3000</v>
      </c>
      <c r="F283" s="115">
        <v>3499</v>
      </c>
      <c r="G283" s="266"/>
      <c r="H283" s="267"/>
      <c r="I283" s="12"/>
      <c r="J283" s="12"/>
      <c r="K283" s="12"/>
      <c r="N283" s="19"/>
    </row>
    <row r="284" spans="1:16" s="13" customFormat="1">
      <c r="A284" s="294">
        <v>329</v>
      </c>
      <c r="B284" s="295" t="s">
        <v>18</v>
      </c>
      <c r="C284" s="307">
        <v>2564</v>
      </c>
      <c r="D284" s="296">
        <v>1000</v>
      </c>
      <c r="E284" s="296">
        <v>600</v>
      </c>
      <c r="F284" s="321">
        <v>674</v>
      </c>
      <c r="G284" s="266"/>
      <c r="H284" s="267"/>
      <c r="I284" s="12"/>
      <c r="J284" s="12"/>
      <c r="K284" s="12"/>
      <c r="N284" s="19"/>
    </row>
    <row r="285" spans="1:16" s="13" customFormat="1">
      <c r="A285" s="290">
        <v>3299</v>
      </c>
      <c r="B285" s="291" t="s">
        <v>18</v>
      </c>
      <c r="C285" s="292">
        <v>2564</v>
      </c>
      <c r="D285" s="293">
        <v>1000</v>
      </c>
      <c r="E285" s="293">
        <v>600</v>
      </c>
      <c r="F285" s="115">
        <v>674</v>
      </c>
      <c r="G285" s="266"/>
      <c r="H285" s="267"/>
      <c r="I285" s="12"/>
      <c r="J285" s="12"/>
      <c r="K285" s="12"/>
      <c r="N285" s="19"/>
    </row>
    <row r="286" spans="1:16" s="43" customFormat="1">
      <c r="A286" s="294">
        <v>372</v>
      </c>
      <c r="B286" s="295" t="s">
        <v>215</v>
      </c>
      <c r="C286" s="307">
        <v>6000</v>
      </c>
      <c r="D286" s="296">
        <v>19000</v>
      </c>
      <c r="E286" s="296">
        <v>27400</v>
      </c>
      <c r="F286" s="321">
        <v>26200</v>
      </c>
      <c r="G286" s="204">
        <f t="shared" si="22"/>
        <v>436.66666666666663</v>
      </c>
      <c r="H286" s="205">
        <f t="shared" si="23"/>
        <v>95.620437956204384</v>
      </c>
      <c r="I286" s="23"/>
      <c r="J286" s="23"/>
      <c r="K286" s="23"/>
      <c r="N286" s="3"/>
    </row>
    <row r="287" spans="1:16" s="43" customFormat="1">
      <c r="A287" s="297">
        <v>3721</v>
      </c>
      <c r="B287" s="298" t="s">
        <v>214</v>
      </c>
      <c r="C287" s="299">
        <v>6000</v>
      </c>
      <c r="D287" s="300">
        <v>19000</v>
      </c>
      <c r="E287" s="300">
        <v>27400</v>
      </c>
      <c r="F287" s="301">
        <v>26200</v>
      </c>
      <c r="G287" s="204"/>
      <c r="H287" s="205"/>
      <c r="I287" s="23"/>
      <c r="J287" s="23"/>
      <c r="K287" s="23"/>
      <c r="N287" s="3"/>
    </row>
    <row r="288" spans="1:16" s="13" customFormat="1">
      <c r="A288" s="359" t="s">
        <v>6</v>
      </c>
      <c r="B288" s="360"/>
      <c r="C288" s="257">
        <v>13387</v>
      </c>
      <c r="D288" s="257">
        <f>D279</f>
        <v>30000</v>
      </c>
      <c r="E288" s="257">
        <f>E279</f>
        <v>35000</v>
      </c>
      <c r="F288" s="257">
        <f>F279</f>
        <v>34148</v>
      </c>
      <c r="G288" s="208">
        <f t="shared" si="22"/>
        <v>255.08328975872115</v>
      </c>
      <c r="H288" s="209">
        <f t="shared" si="23"/>
        <v>97.565714285714293</v>
      </c>
      <c r="I288" s="12"/>
      <c r="J288" s="12"/>
      <c r="K288" s="12"/>
      <c r="N288" s="19"/>
    </row>
    <row r="289" spans="1:15" s="13" customFormat="1">
      <c r="A289" s="11"/>
      <c r="B289" s="11"/>
      <c r="C289" s="12"/>
      <c r="D289" s="12"/>
      <c r="E289" s="12"/>
      <c r="F289" s="12"/>
      <c r="G289" s="12"/>
      <c r="H289" s="12"/>
      <c r="I289" s="12"/>
      <c r="J289" s="12"/>
      <c r="K289" s="12"/>
      <c r="N289" s="19"/>
    </row>
    <row r="290" spans="1:15" s="13" customFormat="1">
      <c r="A290" s="11"/>
      <c r="B290" s="11"/>
      <c r="C290" s="12"/>
      <c r="D290" s="12"/>
      <c r="E290" s="12"/>
      <c r="F290" s="12"/>
      <c r="G290" s="12"/>
      <c r="H290" s="12"/>
      <c r="I290" s="12"/>
      <c r="J290" s="12"/>
      <c r="K290" s="12"/>
      <c r="N290" s="19"/>
    </row>
    <row r="291" spans="1:15" s="13" customFormat="1" ht="14.25" customHeight="1">
      <c r="A291" s="229" t="s">
        <v>220</v>
      </c>
      <c r="B291" s="231"/>
      <c r="C291" s="37"/>
      <c r="D291" s="36"/>
      <c r="E291" s="36"/>
      <c r="F291" s="36"/>
      <c r="G291" s="36"/>
      <c r="H291" s="41"/>
      <c r="I291" s="12"/>
      <c r="J291" s="12"/>
      <c r="K291" s="12"/>
      <c r="N291" s="19"/>
    </row>
    <row r="292" spans="1:15" s="13" customFormat="1">
      <c r="A292" s="337" t="s">
        <v>78</v>
      </c>
      <c r="B292" s="339" t="s">
        <v>3</v>
      </c>
      <c r="C292" s="339" t="s">
        <v>74</v>
      </c>
      <c r="D292" s="341" t="s">
        <v>169</v>
      </c>
      <c r="E292" s="341" t="s">
        <v>170</v>
      </c>
      <c r="F292" s="341" t="s">
        <v>171</v>
      </c>
      <c r="G292" s="341" t="s">
        <v>75</v>
      </c>
      <c r="H292" s="341" t="s">
        <v>75</v>
      </c>
      <c r="I292" s="12"/>
      <c r="J292" s="12"/>
      <c r="K292" s="12"/>
      <c r="N292" s="19"/>
    </row>
    <row r="293" spans="1:15" s="13" customFormat="1">
      <c r="A293" s="338"/>
      <c r="B293" s="340"/>
      <c r="C293" s="340"/>
      <c r="D293" s="342"/>
      <c r="E293" s="342"/>
      <c r="F293" s="342"/>
      <c r="G293" s="342"/>
      <c r="H293" s="342"/>
      <c r="I293" s="12"/>
      <c r="J293" s="12"/>
      <c r="K293" s="12"/>
      <c r="N293" s="19"/>
    </row>
    <row r="294" spans="1:15" s="13" customFormat="1">
      <c r="A294" s="348">
        <v>1</v>
      </c>
      <c r="B294" s="348"/>
      <c r="C294" s="75">
        <v>2</v>
      </c>
      <c r="D294" s="76">
        <v>3</v>
      </c>
      <c r="E294" s="76">
        <v>4</v>
      </c>
      <c r="F294" s="76">
        <v>5</v>
      </c>
      <c r="G294" s="76" t="s">
        <v>76</v>
      </c>
      <c r="H294" s="76" t="s">
        <v>77</v>
      </c>
      <c r="I294" s="12"/>
      <c r="J294" s="12"/>
      <c r="K294" s="12"/>
      <c r="N294" s="19"/>
    </row>
    <row r="295" spans="1:15" s="13" customFormat="1">
      <c r="A295" s="246">
        <v>32</v>
      </c>
      <c r="B295" s="185" t="s">
        <v>11</v>
      </c>
      <c r="C295" s="269">
        <v>1033</v>
      </c>
      <c r="D295" s="269">
        <v>1000</v>
      </c>
      <c r="E295" s="269"/>
      <c r="F295" s="269">
        <v>1109</v>
      </c>
      <c r="G295" s="208">
        <f>F295/C295*100</f>
        <v>107.35721200387222</v>
      </c>
      <c r="H295" s="209" t="e">
        <f>F295/E295*100</f>
        <v>#DIV/0!</v>
      </c>
      <c r="I295" s="12"/>
      <c r="J295" s="12"/>
      <c r="K295" s="12"/>
      <c r="N295" s="19"/>
    </row>
    <row r="296" spans="1:15" s="13" customFormat="1">
      <c r="A296" s="308">
        <v>329</v>
      </c>
      <c r="B296" s="309" t="s">
        <v>224</v>
      </c>
      <c r="C296" s="310">
        <v>1033</v>
      </c>
      <c r="D296" s="310"/>
      <c r="E296" s="310"/>
      <c r="F296" s="310"/>
      <c r="G296" s="233"/>
      <c r="H296" s="234"/>
      <c r="I296" s="12"/>
      <c r="J296" s="12"/>
      <c r="K296" s="12"/>
      <c r="N296" s="19"/>
    </row>
    <row r="297" spans="1:15" s="13" customFormat="1">
      <c r="A297" s="138">
        <v>3299</v>
      </c>
      <c r="B297" s="136" t="s">
        <v>223</v>
      </c>
      <c r="C297" s="139">
        <v>1033</v>
      </c>
      <c r="D297" s="89">
        <v>1000</v>
      </c>
      <c r="E297" s="89"/>
      <c r="F297" s="89"/>
      <c r="G297" s="204">
        <f>F297/C297*100</f>
        <v>0</v>
      </c>
      <c r="H297" s="205">
        <v>0</v>
      </c>
      <c r="I297" s="12"/>
      <c r="J297" s="12"/>
      <c r="K297" s="12"/>
      <c r="N297" s="19"/>
    </row>
    <row r="298" spans="1:15" s="13" customFormat="1">
      <c r="A298" s="349" t="s">
        <v>6</v>
      </c>
      <c r="B298" s="349"/>
      <c r="C298" s="270">
        <v>1033</v>
      </c>
      <c r="D298" s="270">
        <v>1000</v>
      </c>
      <c r="E298" s="270"/>
      <c r="F298" s="270">
        <v>1109</v>
      </c>
      <c r="G298" s="208">
        <f>F298/C298*100</f>
        <v>107.35721200387222</v>
      </c>
      <c r="H298" s="209" t="e">
        <f>F298/E298*100</f>
        <v>#DIV/0!</v>
      </c>
      <c r="I298" s="12"/>
      <c r="J298" s="12"/>
      <c r="K298" s="12"/>
      <c r="N298" s="19"/>
    </row>
    <row r="299" spans="1:15" s="13" customFormat="1">
      <c r="A299" s="11"/>
      <c r="B299" s="11"/>
      <c r="C299" s="12"/>
      <c r="D299" s="12"/>
      <c r="E299" s="12"/>
      <c r="F299" s="12"/>
      <c r="G299" s="12"/>
      <c r="H299" s="12"/>
      <c r="I299" s="12"/>
      <c r="J299" s="12"/>
      <c r="K299" s="12"/>
      <c r="N299" s="19"/>
    </row>
    <row r="300" spans="1:15" s="35" customFormat="1" ht="26.25" customHeight="1">
      <c r="A300" s="361" t="s">
        <v>177</v>
      </c>
      <c r="B300" s="361"/>
      <c r="C300" s="361"/>
      <c r="D300" s="88"/>
      <c r="E300" s="12"/>
      <c r="F300" s="12"/>
      <c r="G300" s="12"/>
      <c r="H300" s="12"/>
      <c r="I300" s="12"/>
      <c r="J300" s="12"/>
      <c r="K300" s="12"/>
    </row>
    <row r="301" spans="1:15" ht="19.5" customHeight="1">
      <c r="A301" s="229" t="s">
        <v>81</v>
      </c>
      <c r="B301" s="230"/>
      <c r="C301" s="39"/>
      <c r="D301" s="39"/>
      <c r="E301" s="39"/>
      <c r="F301" s="39"/>
      <c r="G301" s="39"/>
      <c r="H301" s="39"/>
      <c r="I301" s="41"/>
      <c r="J301" s="41"/>
      <c r="K301" s="41"/>
      <c r="L301" s="41"/>
      <c r="M301" s="41"/>
      <c r="N301" s="35"/>
      <c r="O301" s="35"/>
    </row>
    <row r="302" spans="1:15" ht="19.5" customHeight="1">
      <c r="A302" s="337" t="s">
        <v>78</v>
      </c>
      <c r="B302" s="339" t="s">
        <v>3</v>
      </c>
      <c r="C302" s="339" t="s">
        <v>74</v>
      </c>
      <c r="D302" s="341" t="s">
        <v>169</v>
      </c>
      <c r="E302" s="341" t="s">
        <v>170</v>
      </c>
      <c r="F302" s="341" t="s">
        <v>171</v>
      </c>
      <c r="G302" s="341" t="s">
        <v>75</v>
      </c>
      <c r="H302" s="341" t="s">
        <v>75</v>
      </c>
      <c r="I302" s="41"/>
      <c r="J302" s="41"/>
      <c r="K302" s="41"/>
      <c r="L302" s="41"/>
      <c r="M302" s="41"/>
      <c r="N302" s="35"/>
      <c r="O302" s="35"/>
    </row>
    <row r="303" spans="1:15" ht="28.15" customHeight="1">
      <c r="A303" s="338"/>
      <c r="B303" s="340"/>
      <c r="C303" s="340"/>
      <c r="D303" s="342"/>
      <c r="E303" s="342"/>
      <c r="F303" s="342"/>
      <c r="G303" s="342"/>
      <c r="H303" s="342"/>
      <c r="I303" s="41"/>
      <c r="J303" s="41"/>
      <c r="K303" s="41"/>
      <c r="L303" s="41"/>
      <c r="M303" s="41"/>
      <c r="N303" s="35"/>
      <c r="O303" s="35"/>
    </row>
    <row r="304" spans="1:15">
      <c r="A304" s="348">
        <v>1</v>
      </c>
      <c r="B304" s="348"/>
      <c r="C304" s="75">
        <v>2</v>
      </c>
      <c r="D304" s="76">
        <v>3</v>
      </c>
      <c r="E304" s="76">
        <v>4</v>
      </c>
      <c r="F304" s="76">
        <v>5</v>
      </c>
      <c r="G304" s="76" t="s">
        <v>76</v>
      </c>
      <c r="H304" s="76" t="s">
        <v>77</v>
      </c>
      <c r="I304" s="41"/>
      <c r="J304" s="41"/>
      <c r="K304" s="41"/>
      <c r="L304" s="41"/>
      <c r="M304" s="41"/>
      <c r="N304" s="35"/>
      <c r="O304" s="35"/>
    </row>
    <row r="305" spans="1:15" ht="17.45" customHeight="1">
      <c r="A305" s="246">
        <v>42</v>
      </c>
      <c r="B305" s="185" t="s">
        <v>22</v>
      </c>
      <c r="C305" s="242">
        <f>SUM(C306)</f>
        <v>31068</v>
      </c>
      <c r="D305" s="242">
        <f t="shared" ref="D305:F306" si="24">SUM(D306)</f>
        <v>0</v>
      </c>
      <c r="E305" s="242">
        <f t="shared" si="24"/>
        <v>5200</v>
      </c>
      <c r="F305" s="242">
        <f t="shared" si="24"/>
        <v>5060</v>
      </c>
      <c r="G305" s="208">
        <f>F305/C305*100</f>
        <v>16.286854641431699</v>
      </c>
      <c r="H305" s="209">
        <f>F305/E305*100</f>
        <v>97.307692307692307</v>
      </c>
      <c r="I305" s="41"/>
      <c r="J305" s="41"/>
      <c r="K305" s="41"/>
      <c r="L305" s="41"/>
      <c r="M305" s="41"/>
      <c r="N305" s="35"/>
      <c r="O305" s="35"/>
    </row>
    <row r="306" spans="1:15" s="19" customFormat="1">
      <c r="A306" s="222">
        <v>422</v>
      </c>
      <c r="B306" s="172" t="s">
        <v>21</v>
      </c>
      <c r="C306" s="244">
        <v>31068</v>
      </c>
      <c r="D306" s="244">
        <f t="shared" si="24"/>
        <v>0</v>
      </c>
      <c r="E306" s="244">
        <f t="shared" si="24"/>
        <v>5200</v>
      </c>
      <c r="F306" s="244">
        <f t="shared" si="24"/>
        <v>5060</v>
      </c>
      <c r="G306" s="233">
        <f>F306/C306*100</f>
        <v>16.286854641431699</v>
      </c>
      <c r="H306" s="234">
        <f>F306/E306*100</f>
        <v>97.307692307692307</v>
      </c>
      <c r="I306" s="355"/>
      <c r="J306" s="355"/>
      <c r="K306" s="355"/>
      <c r="L306" s="356"/>
      <c r="M306" s="356"/>
      <c r="N306" s="35"/>
      <c r="O306" s="35"/>
    </row>
    <row r="307" spans="1:15">
      <c r="A307" s="138" t="s">
        <v>111</v>
      </c>
      <c r="B307" s="136" t="s">
        <v>112</v>
      </c>
      <c r="C307" s="137"/>
      <c r="D307" s="65"/>
      <c r="E307" s="65">
        <v>5200</v>
      </c>
      <c r="F307" s="65">
        <v>5060</v>
      </c>
      <c r="G307" s="204">
        <v>0</v>
      </c>
      <c r="H307" s="205">
        <f>F307/E307*100</f>
        <v>97.307692307692307</v>
      </c>
      <c r="I307" s="355"/>
      <c r="J307" s="355"/>
      <c r="K307" s="355"/>
      <c r="L307" s="356"/>
      <c r="M307" s="356"/>
      <c r="N307" s="35"/>
      <c r="O307" s="35"/>
    </row>
    <row r="308" spans="1:15">
      <c r="A308" s="161">
        <v>4227</v>
      </c>
      <c r="B308" s="162" t="s">
        <v>187</v>
      </c>
      <c r="C308" s="329">
        <v>31068</v>
      </c>
      <c r="D308" s="23"/>
      <c r="E308" s="23"/>
      <c r="F308" s="23"/>
      <c r="G308" s="204"/>
      <c r="H308" s="205"/>
      <c r="I308" s="355"/>
      <c r="J308" s="355"/>
      <c r="K308" s="355"/>
      <c r="L308" s="356"/>
      <c r="M308" s="356"/>
      <c r="N308" s="35"/>
      <c r="O308" s="35"/>
    </row>
    <row r="309" spans="1:15" ht="19.5" customHeight="1">
      <c r="A309" s="349" t="s">
        <v>6</v>
      </c>
      <c r="B309" s="349"/>
      <c r="C309" s="268">
        <f>C305</f>
        <v>31068</v>
      </c>
      <c r="D309" s="268">
        <f>D305</f>
        <v>0</v>
      </c>
      <c r="E309" s="268">
        <f>E305</f>
        <v>5200</v>
      </c>
      <c r="F309" s="268">
        <f>F305</f>
        <v>5060</v>
      </c>
      <c r="G309" s="208">
        <f>F309/C309*100</f>
        <v>16.286854641431699</v>
      </c>
      <c r="H309" s="209">
        <f>F309/E309*100</f>
        <v>97.307692307692307</v>
      </c>
      <c r="I309" s="355"/>
      <c r="J309" s="355"/>
      <c r="K309" s="355"/>
      <c r="L309" s="356"/>
      <c r="M309" s="356"/>
      <c r="N309" s="35"/>
      <c r="O309" s="35"/>
    </row>
    <row r="310" spans="1:15">
      <c r="A310" s="37"/>
      <c r="B310" s="37"/>
      <c r="C310" s="37"/>
      <c r="D310" s="36"/>
      <c r="E310" s="36"/>
      <c r="F310" s="36"/>
      <c r="G310" s="36"/>
      <c r="H310" s="41"/>
      <c r="I310" s="17"/>
      <c r="J310" s="17"/>
      <c r="K310" s="17"/>
      <c r="L310" s="17"/>
      <c r="M310" s="17"/>
      <c r="N310" s="35"/>
      <c r="O310" s="35"/>
    </row>
    <row r="311" spans="1:15" s="87" customFormat="1">
      <c r="A311" s="229" t="s">
        <v>246</v>
      </c>
      <c r="B311" s="330"/>
      <c r="C311" s="37"/>
      <c r="D311" s="36"/>
      <c r="E311" s="36"/>
      <c r="F311" s="36"/>
      <c r="G311" s="36"/>
      <c r="H311" s="41"/>
      <c r="I311" s="71"/>
      <c r="J311" s="71"/>
      <c r="K311" s="71"/>
      <c r="L311" s="72"/>
      <c r="M311" s="72"/>
      <c r="N311" s="36"/>
      <c r="O311" s="36"/>
    </row>
    <row r="312" spans="1:15" ht="14.45" customHeight="1">
      <c r="A312" s="337" t="s">
        <v>78</v>
      </c>
      <c r="B312" s="339" t="s">
        <v>3</v>
      </c>
      <c r="C312" s="339" t="s">
        <v>74</v>
      </c>
      <c r="D312" s="341" t="s">
        <v>169</v>
      </c>
      <c r="E312" s="341" t="s">
        <v>170</v>
      </c>
      <c r="F312" s="341" t="s">
        <v>171</v>
      </c>
      <c r="G312" s="341" t="s">
        <v>75</v>
      </c>
      <c r="H312" s="341" t="s">
        <v>75</v>
      </c>
      <c r="I312" s="17"/>
      <c r="J312" s="17"/>
      <c r="K312" s="17"/>
      <c r="L312" s="17"/>
      <c r="M312" s="17"/>
      <c r="N312" s="35"/>
      <c r="O312" s="35"/>
    </row>
    <row r="313" spans="1:15" ht="29.25" customHeight="1">
      <c r="A313" s="338"/>
      <c r="B313" s="340"/>
      <c r="C313" s="340"/>
      <c r="D313" s="342"/>
      <c r="E313" s="342"/>
      <c r="F313" s="342"/>
      <c r="G313" s="342"/>
      <c r="H313" s="342"/>
      <c r="I313" s="24"/>
      <c r="J313" s="24"/>
      <c r="K313" s="24"/>
      <c r="L313" s="40"/>
      <c r="M313" s="40"/>
      <c r="N313" s="35"/>
      <c r="O313" s="35"/>
    </row>
    <row r="314" spans="1:15">
      <c r="A314" s="348">
        <v>1</v>
      </c>
      <c r="B314" s="348"/>
      <c r="C314" s="75">
        <v>2</v>
      </c>
      <c r="D314" s="76">
        <v>3</v>
      </c>
      <c r="E314" s="76">
        <v>4</v>
      </c>
      <c r="F314" s="76">
        <v>5</v>
      </c>
      <c r="G314" s="76" t="s">
        <v>76</v>
      </c>
      <c r="H314" s="76" t="s">
        <v>77</v>
      </c>
      <c r="I314" s="24"/>
      <c r="J314" s="24"/>
      <c r="K314" s="24"/>
      <c r="L314" s="40"/>
      <c r="M314" s="40"/>
      <c r="N314" s="35"/>
      <c r="O314" s="35"/>
    </row>
    <row r="315" spans="1:15" ht="20.25" customHeight="1">
      <c r="A315" s="246">
        <v>4</v>
      </c>
      <c r="B315" s="185" t="s">
        <v>162</v>
      </c>
      <c r="C315" s="269">
        <v>123997</v>
      </c>
      <c r="D315" s="269">
        <v>4250</v>
      </c>
      <c r="E315" s="269">
        <v>4000</v>
      </c>
      <c r="F315" s="269">
        <v>2222</v>
      </c>
      <c r="G315" s="208">
        <f>F315/C315*100</f>
        <v>1.7919788381976984</v>
      </c>
      <c r="H315" s="209">
        <f>F315/E315*100</f>
        <v>55.55</v>
      </c>
      <c r="I315" s="41"/>
      <c r="J315" s="41"/>
      <c r="K315" s="41"/>
      <c r="L315" s="41"/>
      <c r="M315" s="41"/>
      <c r="N315" s="35"/>
      <c r="O315" s="35"/>
    </row>
    <row r="316" spans="1:15" ht="19.5" customHeight="1">
      <c r="A316" s="215">
        <v>42</v>
      </c>
      <c r="B316" s="216" t="s">
        <v>22</v>
      </c>
      <c r="C316" s="221">
        <v>123997</v>
      </c>
      <c r="D316" s="221">
        <f>SUM(D317,D320)</f>
        <v>4250</v>
      </c>
      <c r="E316" s="221">
        <f>SUM(E317,E320)</f>
        <v>4000</v>
      </c>
      <c r="F316" s="221">
        <f>SUM(F317,F320)</f>
        <v>2222</v>
      </c>
      <c r="G316" s="208">
        <f t="shared" ref="G316:G321" si="25">F316/C316*100</f>
        <v>1.7919788381976984</v>
      </c>
      <c r="H316" s="209">
        <f t="shared" ref="H316:H319" si="26">F316/E316*100</f>
        <v>55.55</v>
      </c>
      <c r="I316" s="36"/>
      <c r="J316" s="36"/>
      <c r="K316" s="36"/>
      <c r="L316" s="36"/>
      <c r="M316" s="36"/>
      <c r="N316" s="35"/>
      <c r="O316" s="35"/>
    </row>
    <row r="317" spans="1:15" ht="19.5" customHeight="1">
      <c r="A317" s="224">
        <v>422</v>
      </c>
      <c r="B317" s="225" t="s">
        <v>161</v>
      </c>
      <c r="C317" s="202">
        <f>SUM(C318:C319)</f>
        <v>2500</v>
      </c>
      <c r="D317" s="202">
        <f>SUM(D318:D319)</f>
        <v>2250</v>
      </c>
      <c r="E317" s="202">
        <v>4000</v>
      </c>
      <c r="F317" s="202">
        <f>SUM(F318:F319)</f>
        <v>1540</v>
      </c>
      <c r="G317" s="233">
        <f t="shared" si="25"/>
        <v>61.6</v>
      </c>
      <c r="H317" s="234">
        <f t="shared" si="26"/>
        <v>38.5</v>
      </c>
      <c r="I317" s="36"/>
      <c r="J317" s="36"/>
      <c r="K317" s="36"/>
      <c r="L317" s="36"/>
      <c r="M317" s="36"/>
      <c r="N317" s="35"/>
      <c r="O317" s="35"/>
    </row>
    <row r="318" spans="1:15" s="52" customFormat="1" ht="19.5">
      <c r="A318" s="159">
        <v>4221</v>
      </c>
      <c r="B318" s="74" t="s">
        <v>168</v>
      </c>
      <c r="C318" s="23">
        <v>2500</v>
      </c>
      <c r="D318" s="163">
        <v>2250</v>
      </c>
      <c r="E318" s="163">
        <v>3000</v>
      </c>
      <c r="F318" s="163">
        <v>1540</v>
      </c>
      <c r="G318" s="204">
        <f t="shared" si="25"/>
        <v>61.6</v>
      </c>
      <c r="H318" s="205">
        <f t="shared" si="26"/>
        <v>51.333333333333329</v>
      </c>
      <c r="I318" s="48"/>
      <c r="J318" s="48"/>
      <c r="K318" s="49"/>
      <c r="L318" s="48"/>
      <c r="M318" s="48"/>
      <c r="N318" s="50" t="e">
        <f>SUM(#REF!,#REF!,#REF!,#REF!,#REF!,#REF!,#REF!)</f>
        <v>#REF!</v>
      </c>
      <c r="O318" s="51" t="e">
        <f>SUM(#REF!,#REF!,#REF!,#REF!,#REF!,#REF!,#REF!)</f>
        <v>#REF!</v>
      </c>
    </row>
    <row r="319" spans="1:15" s="52" customFormat="1" ht="19.5">
      <c r="A319" s="159">
        <v>4226</v>
      </c>
      <c r="B319" s="74" t="s">
        <v>140</v>
      </c>
      <c r="C319" s="23"/>
      <c r="D319" s="163"/>
      <c r="E319" s="163">
        <v>1000</v>
      </c>
      <c r="F319" s="163"/>
      <c r="G319" s="204">
        <v>0</v>
      </c>
      <c r="H319" s="205">
        <f t="shared" si="26"/>
        <v>0</v>
      </c>
      <c r="I319" s="48"/>
      <c r="J319" s="48"/>
      <c r="K319" s="49"/>
      <c r="L319" s="48"/>
      <c r="M319" s="48"/>
      <c r="N319" s="48"/>
      <c r="O319" s="48"/>
    </row>
    <row r="320" spans="1:15" s="52" customFormat="1" ht="19.5">
      <c r="A320" s="224">
        <v>424</v>
      </c>
      <c r="B320" s="225" t="s">
        <v>157</v>
      </c>
      <c r="C320" s="202">
        <f>SUM(C321)</f>
        <v>497</v>
      </c>
      <c r="D320" s="202">
        <f>SUM(D321)</f>
        <v>2000</v>
      </c>
      <c r="E320" s="202">
        <f>SUM(E321)</f>
        <v>0</v>
      </c>
      <c r="F320" s="202">
        <f>SUM(F321)</f>
        <v>682</v>
      </c>
      <c r="G320" s="233">
        <f t="shared" si="25"/>
        <v>137.22334004024145</v>
      </c>
      <c r="H320" s="234">
        <v>0</v>
      </c>
      <c r="I320" s="48"/>
      <c r="J320" s="48"/>
      <c r="K320" s="49"/>
      <c r="L320" s="48"/>
      <c r="M320" s="48"/>
      <c r="N320" s="48"/>
      <c r="O320" s="48"/>
    </row>
    <row r="321" spans="1:15" s="52" customFormat="1" ht="19.5" customHeight="1">
      <c r="A321" s="159">
        <v>4241</v>
      </c>
      <c r="B321" s="74" t="s">
        <v>139</v>
      </c>
      <c r="C321" s="23">
        <v>497</v>
      </c>
      <c r="D321" s="163">
        <v>2000</v>
      </c>
      <c r="E321" s="163"/>
      <c r="F321" s="163">
        <v>682</v>
      </c>
      <c r="G321" s="204">
        <f t="shared" si="25"/>
        <v>137.22334004024145</v>
      </c>
      <c r="H321" s="205">
        <v>0</v>
      </c>
      <c r="I321" s="48"/>
      <c r="J321" s="48"/>
      <c r="K321" s="49"/>
      <c r="L321" s="48"/>
      <c r="M321" s="48"/>
      <c r="N321" s="48"/>
      <c r="O321" s="48"/>
    </row>
    <row r="322" spans="1:15" s="52" customFormat="1" ht="19.5">
      <c r="A322" s="281">
        <v>423</v>
      </c>
      <c r="B322" s="278" t="s">
        <v>225</v>
      </c>
      <c r="C322" s="280">
        <v>121000</v>
      </c>
      <c r="D322" s="163"/>
      <c r="E322" s="163"/>
      <c r="F322" s="163"/>
      <c r="G322" s="204"/>
      <c r="H322" s="205"/>
      <c r="I322" s="48"/>
      <c r="J322" s="48"/>
      <c r="K322" s="49"/>
      <c r="L322" s="48"/>
      <c r="M322" s="48"/>
      <c r="N322" s="48"/>
      <c r="O322" s="48"/>
    </row>
    <row r="323" spans="1:15" s="52" customFormat="1" ht="19.5">
      <c r="A323" s="159">
        <v>4231</v>
      </c>
      <c r="B323" s="74" t="s">
        <v>188</v>
      </c>
      <c r="C323" s="23">
        <v>121000</v>
      </c>
      <c r="D323" s="163"/>
      <c r="E323" s="163"/>
      <c r="F323" s="163"/>
      <c r="G323" s="204"/>
      <c r="H323" s="205"/>
      <c r="I323" s="48"/>
      <c r="J323" s="48"/>
      <c r="K323" s="49"/>
      <c r="L323" s="48"/>
      <c r="M323" s="48"/>
      <c r="N323" s="48"/>
      <c r="O323" s="48"/>
    </row>
    <row r="324" spans="1:15" s="52" customFormat="1" ht="19.5">
      <c r="A324" s="350" t="s">
        <v>6</v>
      </c>
      <c r="B324" s="351"/>
      <c r="C324" s="241">
        <v>123997</v>
      </c>
      <c r="D324" s="241">
        <v>4250</v>
      </c>
      <c r="E324" s="241">
        <v>4000</v>
      </c>
      <c r="F324" s="241">
        <v>2222</v>
      </c>
      <c r="G324" s="208">
        <f t="shared" ref="G324" si="27">F324/C324*100</f>
        <v>1.7919788381976984</v>
      </c>
      <c r="H324" s="209">
        <f t="shared" ref="H324" si="28">F324/E324*100</f>
        <v>55.55</v>
      </c>
      <c r="I324" s="48"/>
      <c r="J324" s="48"/>
      <c r="K324" s="49"/>
      <c r="L324" s="48"/>
      <c r="M324" s="48"/>
      <c r="N324" s="48"/>
      <c r="O324" s="48"/>
    </row>
    <row r="325" spans="1:15" s="52" customFormat="1" ht="19.5">
      <c r="A325" s="37"/>
      <c r="B325" s="37"/>
      <c r="C325" s="37"/>
      <c r="D325" s="36"/>
      <c r="E325" s="36"/>
      <c r="F325" s="36"/>
      <c r="G325" s="36"/>
      <c r="H325" s="41"/>
      <c r="I325" s="48"/>
      <c r="J325" s="48"/>
      <c r="K325" s="49"/>
      <c r="L325" s="48"/>
      <c r="M325" s="48"/>
      <c r="N325" s="48"/>
      <c r="O325" s="48"/>
    </row>
    <row r="326" spans="1:15" s="52" customFormat="1" ht="19.5">
      <c r="A326" s="229" t="s">
        <v>247</v>
      </c>
      <c r="B326" s="231"/>
      <c r="C326" s="37"/>
      <c r="D326" s="36"/>
      <c r="E326" s="36"/>
      <c r="F326" s="36"/>
      <c r="G326" s="36"/>
      <c r="H326" s="41"/>
      <c r="I326" s="48"/>
      <c r="J326" s="48"/>
      <c r="K326" s="49"/>
      <c r="L326" s="48"/>
      <c r="M326" s="48"/>
      <c r="N326" s="48"/>
      <c r="O326" s="48"/>
    </row>
    <row r="327" spans="1:15" s="52" customFormat="1" ht="19.5">
      <c r="A327" s="337" t="s">
        <v>78</v>
      </c>
      <c r="B327" s="339" t="s">
        <v>3</v>
      </c>
      <c r="C327" s="339" t="s">
        <v>74</v>
      </c>
      <c r="D327" s="341" t="s">
        <v>169</v>
      </c>
      <c r="E327" s="341" t="s">
        <v>170</v>
      </c>
      <c r="F327" s="341" t="s">
        <v>171</v>
      </c>
      <c r="G327" s="341" t="s">
        <v>75</v>
      </c>
      <c r="H327" s="341" t="s">
        <v>75</v>
      </c>
      <c r="I327" s="48"/>
      <c r="J327" s="48"/>
      <c r="K327" s="49"/>
      <c r="L327" s="48"/>
      <c r="M327" s="48"/>
      <c r="N327" s="48"/>
      <c r="O327" s="48"/>
    </row>
    <row r="328" spans="1:15" s="52" customFormat="1" ht="19.5">
      <c r="A328" s="338"/>
      <c r="B328" s="340"/>
      <c r="C328" s="340"/>
      <c r="D328" s="342"/>
      <c r="E328" s="342"/>
      <c r="F328" s="342"/>
      <c r="G328" s="342"/>
      <c r="H328" s="342"/>
      <c r="I328" s="48"/>
      <c r="J328" s="48"/>
      <c r="K328" s="49"/>
      <c r="L328" s="48"/>
      <c r="M328" s="48"/>
      <c r="N328" s="48"/>
      <c r="O328" s="48"/>
    </row>
    <row r="329" spans="1:15" s="52" customFormat="1" ht="19.5">
      <c r="A329" s="348">
        <v>1</v>
      </c>
      <c r="B329" s="348"/>
      <c r="C329" s="75">
        <v>2</v>
      </c>
      <c r="D329" s="76">
        <v>3</v>
      </c>
      <c r="E329" s="76">
        <v>4</v>
      </c>
      <c r="F329" s="76">
        <v>5</v>
      </c>
      <c r="G329" s="76" t="s">
        <v>76</v>
      </c>
      <c r="H329" s="76" t="s">
        <v>77</v>
      </c>
      <c r="I329" s="48"/>
      <c r="J329" s="48"/>
      <c r="K329" s="49"/>
      <c r="L329" s="48"/>
      <c r="M329" s="48"/>
      <c r="N329" s="48"/>
      <c r="O329" s="48"/>
    </row>
    <row r="330" spans="1:15" s="52" customFormat="1" ht="19.5">
      <c r="A330" s="218">
        <v>4</v>
      </c>
      <c r="B330" s="219" t="s">
        <v>162</v>
      </c>
      <c r="C330" s="250">
        <f>SUM(C331)</f>
        <v>34255</v>
      </c>
      <c r="D330" s="250">
        <v>13000</v>
      </c>
      <c r="E330" s="250">
        <v>24000</v>
      </c>
      <c r="F330" s="250">
        <f>SUM(F331)</f>
        <v>23508</v>
      </c>
      <c r="G330" s="208">
        <f t="shared" ref="G330:G336" si="29">F330/C330*100</f>
        <v>68.626477886439943</v>
      </c>
      <c r="H330" s="209">
        <f t="shared" ref="H330:H336" si="30">F330/E330*100</f>
        <v>97.95</v>
      </c>
      <c r="I330" s="48"/>
      <c r="J330" s="48"/>
      <c r="K330" s="49"/>
      <c r="L330" s="48"/>
      <c r="M330" s="48"/>
      <c r="N330" s="48"/>
      <c r="O330" s="48"/>
    </row>
    <row r="331" spans="1:15" s="52" customFormat="1" ht="19.5">
      <c r="A331" s="248">
        <v>42</v>
      </c>
      <c r="B331" s="249" t="s">
        <v>156</v>
      </c>
      <c r="C331" s="250">
        <v>34255</v>
      </c>
      <c r="D331" s="250">
        <f>SUM(D332,D335)</f>
        <v>10000</v>
      </c>
      <c r="E331" s="250">
        <f>SUM(E332,E335)</f>
        <v>24000</v>
      </c>
      <c r="F331" s="250">
        <f>SUM(F332,F335)</f>
        <v>23508</v>
      </c>
      <c r="G331" s="208">
        <f t="shared" si="29"/>
        <v>68.626477886439943</v>
      </c>
      <c r="H331" s="209">
        <f t="shared" si="30"/>
        <v>97.95</v>
      </c>
      <c r="I331" s="48"/>
      <c r="J331" s="48"/>
      <c r="K331" s="49"/>
      <c r="L331" s="48"/>
      <c r="M331" s="48"/>
      <c r="N331" s="48"/>
      <c r="O331" s="48"/>
    </row>
    <row r="332" spans="1:15" s="52" customFormat="1" ht="19.5">
      <c r="A332" s="199">
        <v>422</v>
      </c>
      <c r="B332" s="200" t="s">
        <v>21</v>
      </c>
      <c r="C332" s="201">
        <f>SUM(C333:C333)</f>
        <v>15000</v>
      </c>
      <c r="D332" s="201">
        <v>10000</v>
      </c>
      <c r="E332" s="201">
        <f>SUM(E333:E333)</f>
        <v>19000</v>
      </c>
      <c r="F332" s="201">
        <f>SUM(F333:F333)</f>
        <v>18960</v>
      </c>
      <c r="G332" s="233">
        <f t="shared" si="29"/>
        <v>126.4</v>
      </c>
      <c r="H332" s="234">
        <f t="shared" si="30"/>
        <v>99.789473684210535</v>
      </c>
      <c r="I332" s="48"/>
      <c r="J332" s="48"/>
      <c r="K332" s="49"/>
      <c r="L332" s="48"/>
      <c r="M332" s="48"/>
      <c r="N332" s="48"/>
      <c r="O332" s="48"/>
    </row>
    <row r="333" spans="1:15" s="52" customFormat="1" ht="19.5">
      <c r="A333" s="159">
        <v>4221</v>
      </c>
      <c r="B333" s="74" t="s">
        <v>112</v>
      </c>
      <c r="C333" s="155">
        <v>15000</v>
      </c>
      <c r="D333" s="23">
        <v>5000</v>
      </c>
      <c r="E333" s="23">
        <v>19000</v>
      </c>
      <c r="F333" s="23">
        <v>18960</v>
      </c>
      <c r="G333" s="204">
        <f t="shared" si="29"/>
        <v>126.4</v>
      </c>
      <c r="H333" s="205">
        <f t="shared" si="30"/>
        <v>99.789473684210535</v>
      </c>
      <c r="I333" s="48"/>
      <c r="J333" s="48"/>
      <c r="K333" s="49"/>
      <c r="L333" s="48"/>
      <c r="M333" s="48"/>
      <c r="N333" s="48"/>
      <c r="O333" s="48"/>
    </row>
    <row r="334" spans="1:15" s="52" customFormat="1" ht="19.5">
      <c r="A334" s="159">
        <v>4227</v>
      </c>
      <c r="B334" s="74" t="s">
        <v>255</v>
      </c>
      <c r="C334" s="155"/>
      <c r="D334" s="23">
        <v>5000</v>
      </c>
      <c r="E334" s="23"/>
      <c r="F334" s="23"/>
      <c r="G334" s="204"/>
      <c r="H334" s="205"/>
      <c r="I334" s="48"/>
      <c r="J334" s="48"/>
      <c r="K334" s="49"/>
      <c r="L334" s="48"/>
      <c r="M334" s="48"/>
      <c r="N334" s="48"/>
      <c r="O334" s="48"/>
    </row>
    <row r="335" spans="1:15" s="52" customFormat="1" ht="19.5">
      <c r="A335" s="199">
        <v>424</v>
      </c>
      <c r="B335" s="200" t="s">
        <v>157</v>
      </c>
      <c r="C335" s="201">
        <f>SUM(C336)</f>
        <v>10755</v>
      </c>
      <c r="D335" s="201">
        <f>SUM(D336)</f>
        <v>0</v>
      </c>
      <c r="E335" s="201">
        <f>SUM(E336)</f>
        <v>5000</v>
      </c>
      <c r="F335" s="201">
        <f>SUM(F336)</f>
        <v>4548</v>
      </c>
      <c r="G335" s="233">
        <f t="shared" si="29"/>
        <v>42.287308228730822</v>
      </c>
      <c r="H335" s="234">
        <f t="shared" si="30"/>
        <v>90.96</v>
      </c>
      <c r="I335" s="48"/>
      <c r="J335" s="48"/>
      <c r="K335" s="49"/>
      <c r="L335" s="48"/>
      <c r="M335" s="48"/>
      <c r="N335" s="48"/>
      <c r="O335" s="48"/>
    </row>
    <row r="336" spans="1:15" s="52" customFormat="1" ht="19.5">
      <c r="A336" s="159">
        <v>4241</v>
      </c>
      <c r="B336" s="74" t="s">
        <v>139</v>
      </c>
      <c r="C336" s="155">
        <v>10755</v>
      </c>
      <c r="D336" s="23"/>
      <c r="E336" s="23">
        <v>5000</v>
      </c>
      <c r="F336" s="23">
        <v>4548</v>
      </c>
      <c r="G336" s="204">
        <f t="shared" si="29"/>
        <v>42.287308228730822</v>
      </c>
      <c r="H336" s="205">
        <f t="shared" si="30"/>
        <v>90.96</v>
      </c>
      <c r="I336" s="48"/>
      <c r="J336" s="48"/>
      <c r="K336" s="49"/>
      <c r="L336" s="48"/>
      <c r="M336" s="48"/>
      <c r="N336" s="48"/>
      <c r="O336" s="48"/>
    </row>
    <row r="337" spans="1:15" s="52" customFormat="1" ht="19.5">
      <c r="A337" s="281">
        <v>426</v>
      </c>
      <c r="B337" s="278" t="s">
        <v>226</v>
      </c>
      <c r="C337" s="279">
        <v>8500</v>
      </c>
      <c r="D337" s="280">
        <v>3000</v>
      </c>
      <c r="E337" s="23"/>
      <c r="F337" s="23"/>
      <c r="G337" s="204"/>
      <c r="H337" s="205"/>
      <c r="I337" s="48"/>
      <c r="J337" s="48"/>
      <c r="K337" s="49"/>
      <c r="L337" s="48"/>
      <c r="M337" s="48"/>
      <c r="N337" s="48"/>
      <c r="O337" s="48"/>
    </row>
    <row r="338" spans="1:15" s="52" customFormat="1" ht="19.5">
      <c r="A338" s="159">
        <v>4262</v>
      </c>
      <c r="B338" s="74" t="s">
        <v>189</v>
      </c>
      <c r="C338" s="155">
        <v>8500</v>
      </c>
      <c r="D338" s="23">
        <v>3000</v>
      </c>
      <c r="E338" s="23"/>
      <c r="F338" s="23"/>
      <c r="G338" s="204"/>
      <c r="H338" s="205"/>
      <c r="I338" s="48"/>
      <c r="J338" s="48"/>
      <c r="K338" s="49"/>
      <c r="L338" s="48"/>
      <c r="M338" s="48"/>
      <c r="N338" s="48"/>
      <c r="O338" s="48"/>
    </row>
    <row r="339" spans="1:15" s="52" customFormat="1" ht="19.5">
      <c r="A339" s="350" t="s">
        <v>6</v>
      </c>
      <c r="B339" s="351"/>
      <c r="C339" s="245">
        <v>34255</v>
      </c>
      <c r="D339" s="245">
        <v>13000</v>
      </c>
      <c r="E339" s="245">
        <v>24000</v>
      </c>
      <c r="F339" s="245">
        <v>23508</v>
      </c>
      <c r="G339" s="208">
        <f t="shared" ref="G339" si="31">F339/C339*100</f>
        <v>68.626477886439943</v>
      </c>
      <c r="H339" s="209">
        <f t="shared" ref="H339" si="32">F339/E339*100</f>
        <v>97.95</v>
      </c>
      <c r="I339" s="48"/>
      <c r="J339" s="48"/>
      <c r="K339" s="49"/>
      <c r="L339" s="48"/>
      <c r="M339" s="48"/>
      <c r="N339" s="48"/>
      <c r="O339" s="48"/>
    </row>
    <row r="340" spans="1:15" s="52" customFormat="1" ht="19.5">
      <c r="A340" s="11"/>
      <c r="B340" s="11"/>
      <c r="C340" s="11"/>
      <c r="D340" s="12"/>
      <c r="E340" s="12"/>
      <c r="F340" s="12"/>
      <c r="G340" s="12"/>
      <c r="H340" s="12"/>
      <c r="I340" s="48"/>
      <c r="J340" s="48"/>
      <c r="K340" s="49"/>
      <c r="L340" s="48"/>
      <c r="M340" s="48"/>
      <c r="N340" s="48"/>
      <c r="O340" s="48"/>
    </row>
    <row r="341" spans="1:15" s="52" customFormat="1" ht="19.5">
      <c r="A341" s="229" t="s">
        <v>248</v>
      </c>
      <c r="B341" s="231"/>
      <c r="C341" s="37"/>
      <c r="D341" s="36"/>
      <c r="E341" s="36"/>
      <c r="F341" s="36"/>
      <c r="G341" s="36"/>
      <c r="H341" s="41"/>
      <c r="I341" s="48"/>
      <c r="J341" s="48"/>
      <c r="K341" s="49"/>
      <c r="L341" s="48"/>
      <c r="M341" s="48"/>
      <c r="N341" s="48"/>
      <c r="O341" s="48"/>
    </row>
    <row r="342" spans="1:15" s="52" customFormat="1" ht="19.5">
      <c r="A342" s="337" t="s">
        <v>78</v>
      </c>
      <c r="B342" s="339" t="s">
        <v>3</v>
      </c>
      <c r="C342" s="339" t="s">
        <v>74</v>
      </c>
      <c r="D342" s="341" t="s">
        <v>169</v>
      </c>
      <c r="E342" s="341" t="s">
        <v>170</v>
      </c>
      <c r="F342" s="341" t="s">
        <v>171</v>
      </c>
      <c r="G342" s="341" t="s">
        <v>75</v>
      </c>
      <c r="H342" s="341" t="s">
        <v>75</v>
      </c>
      <c r="I342" s="48"/>
      <c r="J342" s="48"/>
      <c r="K342" s="49"/>
      <c r="L342" s="48"/>
      <c r="M342" s="48"/>
      <c r="N342" s="48"/>
      <c r="O342" s="48"/>
    </row>
    <row r="343" spans="1:15" s="52" customFormat="1" ht="19.5">
      <c r="A343" s="338"/>
      <c r="B343" s="340"/>
      <c r="C343" s="340"/>
      <c r="D343" s="342"/>
      <c r="E343" s="342"/>
      <c r="F343" s="342"/>
      <c r="G343" s="342"/>
      <c r="H343" s="342"/>
      <c r="I343" s="48"/>
      <c r="J343" s="48"/>
      <c r="K343" s="49"/>
      <c r="L343" s="48"/>
      <c r="M343" s="48"/>
      <c r="N343" s="48"/>
      <c r="O343" s="48"/>
    </row>
    <row r="344" spans="1:15" s="52" customFormat="1" ht="19.5">
      <c r="A344" s="348">
        <v>1</v>
      </c>
      <c r="B344" s="348"/>
      <c r="C344" s="75">
        <v>2</v>
      </c>
      <c r="D344" s="76">
        <v>3</v>
      </c>
      <c r="E344" s="76">
        <v>4</v>
      </c>
      <c r="F344" s="76">
        <v>5</v>
      </c>
      <c r="G344" s="76" t="s">
        <v>76</v>
      </c>
      <c r="H344" s="76" t="s">
        <v>77</v>
      </c>
      <c r="I344" s="48"/>
      <c r="J344" s="48"/>
      <c r="K344" s="49"/>
      <c r="L344" s="48"/>
      <c r="M344" s="48"/>
      <c r="N344" s="48"/>
      <c r="O344" s="48"/>
    </row>
    <row r="345" spans="1:15" s="52" customFormat="1" ht="30">
      <c r="A345" s="246">
        <v>42</v>
      </c>
      <c r="B345" s="185" t="s">
        <v>22</v>
      </c>
      <c r="C345" s="269">
        <v>2692</v>
      </c>
      <c r="D345" s="269">
        <v>1500</v>
      </c>
      <c r="E345" s="269">
        <v>1000</v>
      </c>
      <c r="F345" s="269">
        <v>1109</v>
      </c>
      <c r="G345" s="208">
        <f>F345/C345*100</f>
        <v>41.196136701337295</v>
      </c>
      <c r="H345" s="209">
        <f>F345/E345*100</f>
        <v>110.9</v>
      </c>
      <c r="I345" s="48"/>
      <c r="J345" s="48"/>
      <c r="K345" s="49"/>
      <c r="L345" s="48"/>
      <c r="M345" s="48"/>
      <c r="N345" s="48"/>
      <c r="O345" s="48"/>
    </row>
    <row r="346" spans="1:15" s="52" customFormat="1" ht="19.5">
      <c r="A346" s="312">
        <v>422</v>
      </c>
      <c r="B346" s="313" t="s">
        <v>21</v>
      </c>
      <c r="C346" s="314">
        <v>2692</v>
      </c>
      <c r="D346" s="315">
        <v>1000</v>
      </c>
      <c r="E346" s="315">
        <v>1000</v>
      </c>
      <c r="F346" s="24">
        <v>1109</v>
      </c>
      <c r="G346" s="204">
        <v>41</v>
      </c>
      <c r="H346" s="205">
        <v>111</v>
      </c>
      <c r="I346" s="48"/>
      <c r="J346" s="48"/>
      <c r="K346" s="49"/>
      <c r="L346" s="48"/>
      <c r="M346" s="48"/>
      <c r="N346" s="48"/>
      <c r="O346" s="48"/>
    </row>
    <row r="347" spans="1:15" s="52" customFormat="1" ht="19.5">
      <c r="A347" s="161">
        <v>4221</v>
      </c>
      <c r="B347" s="162" t="s">
        <v>112</v>
      </c>
      <c r="C347" s="311">
        <v>2500</v>
      </c>
      <c r="D347" s="24">
        <v>1000</v>
      </c>
      <c r="E347" s="24">
        <v>1000</v>
      </c>
      <c r="F347" s="24">
        <v>1109</v>
      </c>
      <c r="G347" s="204"/>
      <c r="H347" s="205"/>
      <c r="I347" s="48"/>
      <c r="J347" s="48"/>
      <c r="K347" s="49"/>
      <c r="L347" s="48"/>
      <c r="M347" s="48"/>
      <c r="N347" s="48"/>
      <c r="O347" s="48"/>
    </row>
    <row r="348" spans="1:15" s="52" customFormat="1" ht="19.5">
      <c r="A348" s="312">
        <v>426</v>
      </c>
      <c r="B348" s="313" t="s">
        <v>227</v>
      </c>
      <c r="C348" s="314">
        <v>192</v>
      </c>
      <c r="D348" s="315">
        <v>500</v>
      </c>
      <c r="E348" s="24"/>
      <c r="F348" s="24"/>
      <c r="G348" s="204"/>
      <c r="H348" s="205"/>
      <c r="I348" s="48"/>
      <c r="J348" s="48"/>
      <c r="K348" s="49"/>
      <c r="L348" s="48"/>
      <c r="M348" s="48"/>
      <c r="N348" s="48"/>
      <c r="O348" s="48"/>
    </row>
    <row r="349" spans="1:15" s="52" customFormat="1" ht="19.5">
      <c r="A349" s="161">
        <v>4262</v>
      </c>
      <c r="B349" s="162" t="s">
        <v>189</v>
      </c>
      <c r="C349" s="311">
        <v>192</v>
      </c>
      <c r="D349" s="24">
        <v>500</v>
      </c>
      <c r="E349" s="24"/>
      <c r="F349" s="24"/>
      <c r="G349" s="204"/>
      <c r="H349" s="205"/>
      <c r="I349" s="48"/>
      <c r="J349" s="48"/>
      <c r="K349" s="49"/>
      <c r="L349" s="48"/>
      <c r="M349" s="48"/>
      <c r="N349" s="48"/>
      <c r="O349" s="48"/>
    </row>
    <row r="350" spans="1:15" s="52" customFormat="1" ht="19.5">
      <c r="A350" s="349" t="s">
        <v>6</v>
      </c>
      <c r="B350" s="349"/>
      <c r="C350" s="270">
        <v>2692</v>
      </c>
      <c r="D350" s="270">
        <v>1500</v>
      </c>
      <c r="E350" s="270">
        <v>1000</v>
      </c>
      <c r="F350" s="270">
        <v>1109</v>
      </c>
      <c r="G350" s="208">
        <f>F350/C350*100</f>
        <v>41.196136701337295</v>
      </c>
      <c r="H350" s="209">
        <f>F350/E350*100</f>
        <v>110.9</v>
      </c>
      <c r="I350" s="48"/>
      <c r="J350" s="48"/>
      <c r="K350" s="49"/>
      <c r="L350" s="48"/>
      <c r="M350" s="48"/>
      <c r="N350" s="48"/>
      <c r="O350" s="48"/>
    </row>
    <row r="351" spans="1:15" s="87" customFormat="1">
      <c r="A351" s="229"/>
      <c r="B351" s="231"/>
      <c r="C351" s="37"/>
      <c r="D351" s="36"/>
      <c r="E351" s="36"/>
      <c r="F351" s="36"/>
      <c r="G351" s="36"/>
      <c r="H351" s="41"/>
    </row>
    <row r="352" spans="1:15" s="87" customFormat="1">
      <c r="A352" s="229"/>
      <c r="B352" s="231"/>
      <c r="C352" s="37"/>
      <c r="D352" s="36"/>
      <c r="E352" s="36"/>
      <c r="F352" s="36"/>
      <c r="G352" s="36"/>
      <c r="H352" s="41"/>
    </row>
    <row r="353" spans="1:15" s="87" customFormat="1">
      <c r="A353" s="229" t="s">
        <v>79</v>
      </c>
      <c r="B353" s="231"/>
      <c r="C353" s="37"/>
      <c r="D353" s="36"/>
      <c r="E353" s="36"/>
      <c r="F353" s="36"/>
      <c r="G353" s="36"/>
      <c r="H353" s="41"/>
    </row>
    <row r="354" spans="1:15" ht="12.75" customHeight="1">
      <c r="A354" s="337" t="s">
        <v>78</v>
      </c>
      <c r="B354" s="339" t="s">
        <v>3</v>
      </c>
      <c r="C354" s="339" t="s">
        <v>74</v>
      </c>
      <c r="D354" s="341" t="s">
        <v>169</v>
      </c>
      <c r="E354" s="341" t="s">
        <v>170</v>
      </c>
      <c r="F354" s="341" t="s">
        <v>171</v>
      </c>
      <c r="G354" s="341" t="s">
        <v>75</v>
      </c>
      <c r="H354" s="341" t="s">
        <v>75</v>
      </c>
    </row>
    <row r="355" spans="1:15" ht="30.6" customHeight="1">
      <c r="A355" s="338"/>
      <c r="B355" s="340"/>
      <c r="C355" s="340"/>
      <c r="D355" s="342"/>
      <c r="E355" s="342"/>
      <c r="F355" s="342"/>
      <c r="G355" s="342"/>
      <c r="H355" s="342"/>
    </row>
    <row r="356" spans="1:15">
      <c r="A356" s="348">
        <v>1</v>
      </c>
      <c r="B356" s="348"/>
      <c r="C356" s="75">
        <v>2</v>
      </c>
      <c r="D356" s="76">
        <v>3</v>
      </c>
      <c r="E356" s="76">
        <v>4</v>
      </c>
      <c r="F356" s="76">
        <v>5</v>
      </c>
      <c r="G356" s="76" t="s">
        <v>76</v>
      </c>
      <c r="H356" s="76" t="s">
        <v>77</v>
      </c>
    </row>
    <row r="357" spans="1:15" ht="25.5" customHeight="1">
      <c r="A357" s="246">
        <v>42</v>
      </c>
      <c r="B357" s="185" t="s">
        <v>22</v>
      </c>
      <c r="C357" s="164">
        <v>22435</v>
      </c>
      <c r="D357" s="164">
        <v>11500</v>
      </c>
      <c r="E357" s="164">
        <v>15359</v>
      </c>
      <c r="F357" s="164">
        <v>5550</v>
      </c>
      <c r="G357" s="208">
        <f>F357/C357*100</f>
        <v>24.738132382438156</v>
      </c>
      <c r="H357" s="209">
        <f>F357/E357*100</f>
        <v>36.135165049807931</v>
      </c>
    </row>
    <row r="358" spans="1:15" s="19" customFormat="1">
      <c r="A358" s="222">
        <v>422</v>
      </c>
      <c r="B358" s="172" t="s">
        <v>21</v>
      </c>
      <c r="C358" s="247">
        <v>22435</v>
      </c>
      <c r="D358" s="247">
        <v>11500</v>
      </c>
      <c r="E358" s="247">
        <v>15359</v>
      </c>
      <c r="F358" s="247">
        <v>5550</v>
      </c>
      <c r="G358" s="233">
        <f t="shared" ref="G358:G366" si="33">F358/C358*100</f>
        <v>24.738132382438156</v>
      </c>
      <c r="H358" s="234">
        <f t="shared" ref="H358:H366" si="34">F358/E358*100</f>
        <v>36.135165049807931</v>
      </c>
    </row>
    <row r="359" spans="1:15" s="52" customFormat="1" ht="19.5">
      <c r="A359" s="159">
        <v>4221</v>
      </c>
      <c r="B359" s="74" t="s">
        <v>112</v>
      </c>
      <c r="C359" s="305">
        <v>13968</v>
      </c>
      <c r="D359" s="23">
        <v>8000</v>
      </c>
      <c r="E359" s="23">
        <v>7000</v>
      </c>
      <c r="F359" s="23">
        <v>1691</v>
      </c>
      <c r="G359" s="204">
        <v>0</v>
      </c>
      <c r="H359" s="205">
        <v>24</v>
      </c>
      <c r="I359" s="48"/>
      <c r="J359" s="48"/>
      <c r="K359" s="49"/>
      <c r="L359" s="48"/>
      <c r="M359" s="48"/>
      <c r="N359" s="48"/>
      <c r="O359" s="48"/>
    </row>
    <row r="360" spans="1:15" s="52" customFormat="1" ht="19.5">
      <c r="A360" s="159">
        <v>4223</v>
      </c>
      <c r="B360" s="74" t="s">
        <v>207</v>
      </c>
      <c r="C360" s="18"/>
      <c r="D360" s="23">
        <v>2000</v>
      </c>
      <c r="E360" s="23">
        <v>4500</v>
      </c>
      <c r="F360" s="23"/>
      <c r="G360" s="204">
        <v>0</v>
      </c>
      <c r="H360" s="205">
        <v>0</v>
      </c>
      <c r="I360" s="48"/>
      <c r="J360" s="48"/>
      <c r="K360" s="49"/>
      <c r="L360" s="48"/>
      <c r="M360" s="48"/>
      <c r="N360" s="48"/>
      <c r="O360" s="48"/>
    </row>
    <row r="361" spans="1:15" s="52" customFormat="1" ht="19.5">
      <c r="A361" s="159">
        <v>4225</v>
      </c>
      <c r="B361" s="74" t="s">
        <v>186</v>
      </c>
      <c r="C361" s="305">
        <v>8000</v>
      </c>
      <c r="D361" s="23"/>
      <c r="E361" s="23"/>
      <c r="F361" s="23"/>
      <c r="G361" s="204">
        <v>0</v>
      </c>
      <c r="H361" s="205">
        <v>0</v>
      </c>
      <c r="I361" s="48"/>
      <c r="J361" s="48"/>
      <c r="K361" s="49"/>
      <c r="L361" s="48"/>
      <c r="M361" s="48"/>
      <c r="N361" s="48"/>
      <c r="O361" s="48"/>
    </row>
    <row r="362" spans="1:15" s="52" customFormat="1" ht="19.5">
      <c r="A362" s="159">
        <v>4227</v>
      </c>
      <c r="B362" s="74" t="s">
        <v>187</v>
      </c>
      <c r="C362" s="18"/>
      <c r="D362" s="23">
        <v>1000</v>
      </c>
      <c r="E362" s="23">
        <v>3859</v>
      </c>
      <c r="F362" s="23">
        <v>3859</v>
      </c>
      <c r="G362" s="204"/>
      <c r="H362" s="205">
        <v>100</v>
      </c>
      <c r="I362" s="48"/>
      <c r="J362" s="48"/>
      <c r="K362" s="49"/>
      <c r="L362" s="48"/>
      <c r="M362" s="48"/>
      <c r="N362" s="48"/>
      <c r="O362" s="48"/>
    </row>
    <row r="363" spans="1:15" s="52" customFormat="1" ht="19.5">
      <c r="A363" s="159">
        <v>4241</v>
      </c>
      <c r="B363" s="74" t="s">
        <v>139</v>
      </c>
      <c r="C363" s="305">
        <v>467</v>
      </c>
      <c r="D363" s="23">
        <v>500</v>
      </c>
      <c r="E363" s="23"/>
      <c r="F363" s="23"/>
      <c r="G363" s="204">
        <v>0</v>
      </c>
      <c r="H363" s="205">
        <v>0</v>
      </c>
      <c r="I363" s="48"/>
      <c r="J363" s="48"/>
      <c r="K363" s="49"/>
      <c r="L363" s="48"/>
      <c r="M363" s="48"/>
      <c r="N363" s="48"/>
      <c r="O363" s="48"/>
    </row>
    <row r="364" spans="1:15">
      <c r="A364" s="349" t="s">
        <v>6</v>
      </c>
      <c r="B364" s="349"/>
      <c r="C364" s="270">
        <f>C357</f>
        <v>22435</v>
      </c>
      <c r="D364" s="270">
        <f>D357</f>
        <v>11500</v>
      </c>
      <c r="E364" s="270">
        <v>15359</v>
      </c>
      <c r="F364" s="270">
        <f>F357</f>
        <v>5550</v>
      </c>
      <c r="G364" s="208">
        <f t="shared" si="33"/>
        <v>24.738132382438156</v>
      </c>
      <c r="H364" s="209">
        <f t="shared" si="34"/>
        <v>36.135165049807931</v>
      </c>
    </row>
    <row r="365" spans="1:15">
      <c r="A365" s="37"/>
      <c r="B365" s="37"/>
      <c r="C365" s="37"/>
      <c r="D365" s="36"/>
      <c r="E365" s="36"/>
      <c r="F365" s="36"/>
      <c r="G365" s="204"/>
      <c r="H365" s="205"/>
    </row>
    <row r="366" spans="1:15" ht="19.5">
      <c r="A366" s="371" t="s">
        <v>55</v>
      </c>
      <c r="B366" s="371"/>
      <c r="C366" s="271">
        <v>7975160</v>
      </c>
      <c r="D366" s="271">
        <v>7847600</v>
      </c>
      <c r="E366" s="271">
        <v>7843602</v>
      </c>
      <c r="F366" s="271">
        <v>7855117</v>
      </c>
      <c r="G366" s="208">
        <f t="shared" si="33"/>
        <v>98.494788819283869</v>
      </c>
      <c r="H366" s="209">
        <f t="shared" si="34"/>
        <v>100.14680755091857</v>
      </c>
    </row>
    <row r="367" spans="1:15" ht="19.5">
      <c r="A367" s="69"/>
      <c r="B367" s="69"/>
      <c r="C367" s="69"/>
      <c r="D367" s="69"/>
      <c r="E367" s="69"/>
      <c r="F367" s="69"/>
      <c r="G367" s="69"/>
      <c r="H367" s="69"/>
    </row>
    <row r="368" spans="1:15" ht="20.25">
      <c r="A368" s="374" t="s">
        <v>24</v>
      </c>
      <c r="B368" s="374"/>
      <c r="C368" s="374"/>
      <c r="D368" s="374"/>
      <c r="E368" s="374"/>
      <c r="F368" s="374"/>
      <c r="G368" s="374"/>
    </row>
    <row r="369" spans="1:8">
      <c r="D369" s="42"/>
      <c r="E369" s="42"/>
      <c r="F369" s="42"/>
      <c r="G369" s="42"/>
    </row>
    <row r="370" spans="1:8" ht="15" customHeight="1">
      <c r="A370" s="337" t="s">
        <v>78</v>
      </c>
      <c r="B370" s="339" t="s">
        <v>3</v>
      </c>
      <c r="C370" s="339" t="s">
        <v>74</v>
      </c>
      <c r="D370" s="341" t="s">
        <v>169</v>
      </c>
      <c r="E370" s="341" t="s">
        <v>170</v>
      </c>
      <c r="F370" s="341" t="s">
        <v>171</v>
      </c>
      <c r="G370" s="341" t="s">
        <v>75</v>
      </c>
      <c r="H370" s="341" t="s">
        <v>75</v>
      </c>
    </row>
    <row r="371" spans="1:8" ht="38.25" customHeight="1">
      <c r="A371" s="338"/>
      <c r="B371" s="340"/>
      <c r="C371" s="340"/>
      <c r="D371" s="342"/>
      <c r="E371" s="342"/>
      <c r="F371" s="342"/>
      <c r="G371" s="342"/>
      <c r="H371" s="342"/>
    </row>
    <row r="372" spans="1:8">
      <c r="A372" s="348">
        <v>1</v>
      </c>
      <c r="B372" s="348"/>
      <c r="C372" s="75">
        <v>2</v>
      </c>
      <c r="D372" s="76">
        <v>3</v>
      </c>
      <c r="E372" s="76">
        <v>4</v>
      </c>
      <c r="F372" s="76">
        <v>5</v>
      </c>
      <c r="G372" s="76" t="s">
        <v>76</v>
      </c>
      <c r="H372" s="76" t="s">
        <v>77</v>
      </c>
    </row>
    <row r="373" spans="1:8">
      <c r="A373" s="141">
        <v>1</v>
      </c>
      <c r="B373" s="134" t="s">
        <v>0</v>
      </c>
      <c r="C373" s="63">
        <v>1038967</v>
      </c>
      <c r="D373" s="63">
        <v>1005500</v>
      </c>
      <c r="E373" s="63">
        <v>892000</v>
      </c>
      <c r="F373" s="63">
        <v>890173</v>
      </c>
      <c r="G373" s="204">
        <f>F373/C373*100</f>
        <v>85.678659668690145</v>
      </c>
      <c r="H373" s="205">
        <f>F373/E373*100</f>
        <v>99.79517937219731</v>
      </c>
    </row>
    <row r="374" spans="1:8">
      <c r="A374" s="142">
        <v>3</v>
      </c>
      <c r="B374" s="125" t="s">
        <v>25</v>
      </c>
      <c r="C374" s="34">
        <v>237313</v>
      </c>
      <c r="D374" s="34">
        <v>30400</v>
      </c>
      <c r="E374" s="34">
        <v>37150</v>
      </c>
      <c r="F374" s="34">
        <v>19889</v>
      </c>
      <c r="G374" s="204">
        <f t="shared" ref="G374:G383" si="35">F374/C374*100</f>
        <v>8.3809146570141539</v>
      </c>
      <c r="H374" s="205">
        <f t="shared" ref="H374:H383" si="36">F374/E374*100</f>
        <v>53.537012113055184</v>
      </c>
    </row>
    <row r="375" spans="1:8">
      <c r="A375" s="142">
        <v>93</v>
      </c>
      <c r="B375" s="125" t="s">
        <v>30</v>
      </c>
      <c r="C375" s="34"/>
      <c r="D375" s="34"/>
      <c r="E375" s="34">
        <v>14001</v>
      </c>
      <c r="F375" s="34">
        <v>14001</v>
      </c>
      <c r="G375" s="204">
        <v>0</v>
      </c>
      <c r="H375" s="205">
        <f t="shared" si="36"/>
        <v>100</v>
      </c>
    </row>
    <row r="376" spans="1:8">
      <c r="A376" s="142">
        <v>4</v>
      </c>
      <c r="B376" s="125" t="s">
        <v>1</v>
      </c>
      <c r="C376" s="34">
        <v>243759</v>
      </c>
      <c r="D376" s="34">
        <v>250000</v>
      </c>
      <c r="E376" s="34">
        <v>168500</v>
      </c>
      <c r="F376" s="34">
        <v>103915</v>
      </c>
      <c r="G376" s="204">
        <f t="shared" si="35"/>
        <v>42.630220832871814</v>
      </c>
      <c r="H376" s="205">
        <f t="shared" si="36"/>
        <v>61.670623145400597</v>
      </c>
    </row>
    <row r="377" spans="1:8">
      <c r="A377" s="142">
        <v>94</v>
      </c>
      <c r="B377" s="125" t="s">
        <v>31</v>
      </c>
      <c r="C377" s="34"/>
      <c r="D377" s="34"/>
      <c r="E377" s="34"/>
      <c r="F377" s="34"/>
      <c r="G377" s="204">
        <v>0</v>
      </c>
      <c r="H377" s="205">
        <v>0</v>
      </c>
    </row>
    <row r="378" spans="1:8" s="13" customFormat="1">
      <c r="A378" s="142">
        <v>5</v>
      </c>
      <c r="B378" s="125" t="s">
        <v>26</v>
      </c>
      <c r="C378" s="34">
        <v>6438009</v>
      </c>
      <c r="D378" s="34">
        <v>6529200</v>
      </c>
      <c r="E378" s="34">
        <v>6709952</v>
      </c>
      <c r="F378" s="34">
        <v>6791882</v>
      </c>
      <c r="G378" s="204">
        <f t="shared" si="35"/>
        <v>105.49662170400818</v>
      </c>
      <c r="H378" s="205">
        <f t="shared" si="36"/>
        <v>101.22102214740136</v>
      </c>
    </row>
    <row r="379" spans="1:8">
      <c r="A379" s="143">
        <v>95</v>
      </c>
      <c r="B379" s="140" t="s">
        <v>69</v>
      </c>
      <c r="C379" s="140"/>
      <c r="D379" s="140"/>
      <c r="E379" s="140"/>
      <c r="F379" s="140"/>
      <c r="G379" s="204">
        <v>0</v>
      </c>
      <c r="H379" s="205">
        <v>0</v>
      </c>
    </row>
    <row r="380" spans="1:8">
      <c r="A380" s="322">
        <v>6</v>
      </c>
      <c r="B380" s="36" t="s">
        <v>238</v>
      </c>
      <c r="C380" s="36">
        <v>13387</v>
      </c>
      <c r="D380" s="36">
        <v>30000</v>
      </c>
      <c r="E380" s="36">
        <v>35000</v>
      </c>
      <c r="F380" s="36">
        <v>34148</v>
      </c>
      <c r="G380" s="204">
        <f t="shared" si="35"/>
        <v>255.08328975872115</v>
      </c>
      <c r="H380" s="205">
        <f t="shared" si="36"/>
        <v>97.565714285714293</v>
      </c>
    </row>
    <row r="381" spans="1:8">
      <c r="A381" s="323">
        <v>7</v>
      </c>
      <c r="B381" s="36" t="s">
        <v>202</v>
      </c>
      <c r="C381" s="36">
        <v>3725</v>
      </c>
      <c r="D381" s="36">
        <v>2500</v>
      </c>
      <c r="E381" s="36">
        <v>1000</v>
      </c>
      <c r="F381" s="36">
        <v>1109</v>
      </c>
      <c r="G381" s="204">
        <f t="shared" si="35"/>
        <v>29.771812080536915</v>
      </c>
      <c r="H381" s="205">
        <f t="shared" si="36"/>
        <v>110.9</v>
      </c>
    </row>
    <row r="382" spans="1:8">
      <c r="A382" s="322"/>
      <c r="B382" s="36"/>
      <c r="C382" s="36"/>
      <c r="D382" s="36"/>
      <c r="E382" s="36"/>
      <c r="F382" s="36"/>
      <c r="G382" s="204"/>
      <c r="H382" s="205"/>
    </row>
    <row r="383" spans="1:8">
      <c r="A383" s="375" t="s">
        <v>117</v>
      </c>
      <c r="B383" s="376"/>
      <c r="C383" s="107">
        <v>7975160</v>
      </c>
      <c r="D383" s="107">
        <v>7847600</v>
      </c>
      <c r="E383" s="107">
        <v>7857603</v>
      </c>
      <c r="F383" s="107">
        <v>7855117</v>
      </c>
      <c r="G383" s="204">
        <f t="shared" si="35"/>
        <v>98.494788819283869</v>
      </c>
      <c r="H383" s="205">
        <f t="shared" si="36"/>
        <v>99.96836185284495</v>
      </c>
    </row>
    <row r="384" spans="1:8">
      <c r="C384" s="94"/>
      <c r="D384" s="94"/>
      <c r="E384" s="94"/>
      <c r="F384" s="94"/>
    </row>
    <row r="385" spans="1:8" ht="20.25">
      <c r="A385" s="387" t="s">
        <v>120</v>
      </c>
      <c r="B385" s="387"/>
      <c r="C385" s="387"/>
      <c r="D385" s="387"/>
      <c r="E385" s="387"/>
      <c r="F385" s="387"/>
      <c r="G385" s="387"/>
      <c r="H385" s="387"/>
    </row>
    <row r="386" spans="1:8" ht="19.5">
      <c r="A386" s="146"/>
      <c r="B386" s="147"/>
      <c r="C386" s="148"/>
      <c r="D386" s="148"/>
      <c r="E386" s="148"/>
      <c r="F386" s="69"/>
      <c r="G386" s="69"/>
      <c r="H386" s="69"/>
    </row>
    <row r="387" spans="1:8" ht="19.5" customHeight="1">
      <c r="A387" s="390" t="s">
        <v>121</v>
      </c>
      <c r="B387" s="390"/>
      <c r="C387" s="390"/>
      <c r="D387" s="390"/>
      <c r="E387" s="390"/>
      <c r="F387" s="69"/>
      <c r="G387" s="69"/>
      <c r="H387" s="69"/>
    </row>
    <row r="388" spans="1:8" ht="19.5" customHeight="1">
      <c r="A388" s="337" t="s">
        <v>78</v>
      </c>
      <c r="B388" s="339" t="s">
        <v>3</v>
      </c>
      <c r="C388" s="339" t="s">
        <v>74</v>
      </c>
      <c r="D388" s="341" t="s">
        <v>169</v>
      </c>
      <c r="E388" s="341" t="s">
        <v>170</v>
      </c>
      <c r="F388" s="341" t="s">
        <v>171</v>
      </c>
      <c r="G388" s="341" t="s">
        <v>75</v>
      </c>
      <c r="H388" s="341" t="s">
        <v>75</v>
      </c>
    </row>
    <row r="389" spans="1:8" ht="24" customHeight="1">
      <c r="A389" s="338"/>
      <c r="B389" s="340"/>
      <c r="C389" s="340"/>
      <c r="D389" s="342"/>
      <c r="E389" s="342"/>
      <c r="F389" s="342"/>
      <c r="G389" s="342"/>
      <c r="H389" s="342"/>
    </row>
    <row r="390" spans="1:8">
      <c r="A390" s="348">
        <v>1</v>
      </c>
      <c r="B390" s="348"/>
      <c r="C390" s="75">
        <v>2</v>
      </c>
      <c r="D390" s="76">
        <v>3</v>
      </c>
      <c r="E390" s="76">
        <v>4</v>
      </c>
      <c r="F390" s="76">
        <v>5</v>
      </c>
      <c r="G390" s="76" t="s">
        <v>76</v>
      </c>
      <c r="H390" s="76" t="s">
        <v>77</v>
      </c>
    </row>
    <row r="391" spans="1:8" ht="19.5">
      <c r="A391" s="7">
        <v>922</v>
      </c>
      <c r="B391" s="8" t="s">
        <v>122</v>
      </c>
      <c r="C391" s="63"/>
      <c r="D391" s="63"/>
      <c r="E391" s="150"/>
      <c r="F391" s="328"/>
      <c r="G391" s="204">
        <v>0</v>
      </c>
      <c r="H391" s="205">
        <v>0</v>
      </c>
    </row>
    <row r="392" spans="1:8" ht="19.5">
      <c r="A392" s="67">
        <v>92222</v>
      </c>
      <c r="B392" s="64" t="s">
        <v>123</v>
      </c>
      <c r="C392" s="65"/>
      <c r="D392" s="65"/>
      <c r="E392" s="151"/>
      <c r="F392" s="149"/>
      <c r="G392" s="204">
        <v>0</v>
      </c>
      <c r="H392" s="205">
        <v>0</v>
      </c>
    </row>
    <row r="393" spans="1:8">
      <c r="A393" s="388" t="s">
        <v>6</v>
      </c>
      <c r="B393" s="389"/>
      <c r="C393" s="10">
        <f>SUM(C391)</f>
        <v>0</v>
      </c>
      <c r="D393" s="10">
        <f>SUM(D391)</f>
        <v>0</v>
      </c>
      <c r="E393" s="10">
        <f>SUM(E391)</f>
        <v>0</v>
      </c>
      <c r="F393" s="10">
        <f>SUM(F391)</f>
        <v>0</v>
      </c>
      <c r="G393" s="204">
        <v>0</v>
      </c>
      <c r="H393" s="205">
        <v>0</v>
      </c>
    </row>
    <row r="394" spans="1:8" ht="19.5">
      <c r="A394" s="69"/>
      <c r="B394" s="69"/>
      <c r="C394" s="69"/>
      <c r="D394" s="69"/>
      <c r="E394" s="69"/>
      <c r="F394" s="69"/>
      <c r="G394" s="69"/>
      <c r="H394" s="69"/>
    </row>
    <row r="395" spans="1:8" ht="19.5">
      <c r="A395" s="386" t="s">
        <v>55</v>
      </c>
      <c r="B395" s="386"/>
      <c r="C395" s="51"/>
      <c r="D395" s="51"/>
      <c r="E395" s="51"/>
      <c r="F395" s="51"/>
      <c r="G395" s="10">
        <v>0</v>
      </c>
      <c r="H395" s="10">
        <v>0</v>
      </c>
    </row>
    <row r="396" spans="1:8" ht="19.5">
      <c r="A396" s="386" t="s">
        <v>124</v>
      </c>
      <c r="B396" s="386"/>
      <c r="C396" s="51">
        <f>SUM(C366-C393)</f>
        <v>7975160</v>
      </c>
      <c r="D396" s="51">
        <f>SUM(D366-D393)</f>
        <v>7847600</v>
      </c>
      <c r="E396" s="51">
        <v>7843602</v>
      </c>
      <c r="F396" s="51">
        <f>SUM(F366-F393)</f>
        <v>7855117</v>
      </c>
      <c r="G396" s="204">
        <f>F396/C396*100</f>
        <v>98.494788819283869</v>
      </c>
      <c r="H396" s="205">
        <f>F396/E396*100</f>
        <v>100.14680755091857</v>
      </c>
    </row>
    <row r="397" spans="1:8">
      <c r="G397" s="42"/>
    </row>
    <row r="398" spans="1:8">
      <c r="G398" s="42"/>
    </row>
    <row r="399" spans="1:8" ht="21.75" customHeight="1">
      <c r="A399" s="362" t="s">
        <v>72</v>
      </c>
      <c r="B399" s="362"/>
      <c r="C399" s="362"/>
      <c r="D399" s="362"/>
      <c r="E399" s="362"/>
      <c r="F399" s="362"/>
      <c r="G399" s="362"/>
    </row>
    <row r="400" spans="1:8" ht="13.9" customHeight="1"/>
    <row r="401" spans="1:10" ht="13.9" customHeight="1">
      <c r="A401" s="372" t="s">
        <v>67</v>
      </c>
      <c r="B401" s="384" t="s">
        <v>68</v>
      </c>
      <c r="C401" s="339" t="s">
        <v>74</v>
      </c>
      <c r="D401" s="341" t="s">
        <v>169</v>
      </c>
      <c r="E401" s="341" t="s">
        <v>170</v>
      </c>
      <c r="F401" s="341" t="s">
        <v>171</v>
      </c>
      <c r="G401" s="341" t="s">
        <v>75</v>
      </c>
      <c r="H401" s="341" t="s">
        <v>75</v>
      </c>
    </row>
    <row r="402" spans="1:10">
      <c r="A402" s="373"/>
      <c r="B402" s="385"/>
      <c r="C402" s="340"/>
      <c r="D402" s="342"/>
      <c r="E402" s="342"/>
      <c r="F402" s="342"/>
      <c r="G402" s="342"/>
      <c r="H402" s="342"/>
    </row>
    <row r="403" spans="1:10">
      <c r="A403" s="348">
        <v>1</v>
      </c>
      <c r="B403" s="348"/>
      <c r="C403" s="75">
        <v>2</v>
      </c>
      <c r="D403" s="76">
        <v>3</v>
      </c>
      <c r="E403" s="76">
        <v>4</v>
      </c>
      <c r="F403" s="76">
        <v>5</v>
      </c>
      <c r="G403" s="76" t="s">
        <v>76</v>
      </c>
      <c r="H403" s="76" t="s">
        <v>77</v>
      </c>
    </row>
    <row r="404" spans="1:10">
      <c r="A404" s="55">
        <v>1</v>
      </c>
      <c r="B404" s="56" t="s">
        <v>59</v>
      </c>
      <c r="C404" s="56"/>
      <c r="D404" s="57"/>
      <c r="E404" s="57"/>
      <c r="F404" s="57"/>
      <c r="G404" s="204"/>
      <c r="H404" s="205"/>
    </row>
    <row r="405" spans="1:10">
      <c r="A405" s="97"/>
      <c r="B405" s="98" t="s">
        <v>58</v>
      </c>
      <c r="C405" s="99">
        <v>1038967</v>
      </c>
      <c r="D405" s="99">
        <v>1005500</v>
      </c>
      <c r="E405" s="99">
        <v>892000</v>
      </c>
      <c r="F405" s="99">
        <v>890173</v>
      </c>
      <c r="G405" s="204">
        <f>F405/C405*100</f>
        <v>85.678659668690145</v>
      </c>
      <c r="H405" s="205">
        <f>F405/E405*100</f>
        <v>99.79517937219731</v>
      </c>
    </row>
    <row r="406" spans="1:10">
      <c r="A406" s="100"/>
      <c r="B406" s="101" t="s">
        <v>60</v>
      </c>
      <c r="C406" s="102">
        <v>1038967</v>
      </c>
      <c r="D406" s="102">
        <v>1005500</v>
      </c>
      <c r="E406" s="102">
        <v>892000</v>
      </c>
      <c r="F406" s="102">
        <v>890173</v>
      </c>
      <c r="G406" s="204">
        <f>F406/C406*100</f>
        <v>85.678659668690145</v>
      </c>
      <c r="H406" s="205">
        <f>F406/E406*100</f>
        <v>99.79517937219731</v>
      </c>
      <c r="J406" s="3">
        <v>1</v>
      </c>
    </row>
    <row r="407" spans="1:10">
      <c r="A407" s="369" t="s">
        <v>113</v>
      </c>
      <c r="B407" s="370"/>
      <c r="C407" s="96">
        <f>C405-C406</f>
        <v>0</v>
      </c>
      <c r="D407" s="96">
        <f>D405-D406</f>
        <v>0</v>
      </c>
      <c r="E407" s="96"/>
      <c r="F407" s="96">
        <f>F405-F406</f>
        <v>0</v>
      </c>
      <c r="G407" s="204">
        <v>0</v>
      </c>
      <c r="H407" s="205">
        <v>0</v>
      </c>
    </row>
    <row r="408" spans="1:10">
      <c r="A408" s="55" t="s">
        <v>61</v>
      </c>
      <c r="B408" s="56" t="s">
        <v>25</v>
      </c>
      <c r="C408" s="56"/>
      <c r="D408" s="60"/>
      <c r="E408" s="60"/>
      <c r="F408" s="60"/>
      <c r="G408" s="204"/>
      <c r="H408" s="205"/>
    </row>
    <row r="409" spans="1:10">
      <c r="A409" s="97"/>
      <c r="B409" s="98" t="s">
        <v>58</v>
      </c>
      <c r="C409" s="99">
        <v>248289</v>
      </c>
      <c r="D409" s="99">
        <v>30000</v>
      </c>
      <c r="E409" s="99">
        <v>37000</v>
      </c>
      <c r="F409" s="99">
        <v>72630</v>
      </c>
      <c r="G409" s="204">
        <f t="shared" ref="G409:G433" si="37">F409/C409*100</f>
        <v>29.252202070973745</v>
      </c>
      <c r="H409" s="205">
        <f t="shared" ref="H409:H433" si="38">F409/E409*100</f>
        <v>196.29729729729729</v>
      </c>
    </row>
    <row r="410" spans="1:10">
      <c r="A410" s="100"/>
      <c r="B410" s="101" t="s">
        <v>60</v>
      </c>
      <c r="C410" s="102">
        <v>237313</v>
      </c>
      <c r="D410" s="102">
        <v>30000</v>
      </c>
      <c r="E410" s="102">
        <v>51001</v>
      </c>
      <c r="F410" s="102">
        <v>33767</v>
      </c>
      <c r="G410" s="204">
        <f t="shared" si="37"/>
        <v>14.228887587279246</v>
      </c>
      <c r="H410" s="205">
        <f t="shared" si="38"/>
        <v>66.208505715574205</v>
      </c>
    </row>
    <row r="411" spans="1:10">
      <c r="A411" s="367" t="s">
        <v>114</v>
      </c>
      <c r="B411" s="368"/>
      <c r="C411" s="96">
        <f>C409-C410</f>
        <v>10976</v>
      </c>
      <c r="D411" s="96">
        <f>D409-D410</f>
        <v>0</v>
      </c>
      <c r="E411" s="96">
        <f>E409-E410</f>
        <v>-14001</v>
      </c>
      <c r="F411" s="96">
        <f>F409-F410</f>
        <v>38863</v>
      </c>
      <c r="G411" s="204">
        <f t="shared" si="37"/>
        <v>354.0725218658892</v>
      </c>
      <c r="H411" s="205">
        <f t="shared" si="38"/>
        <v>-277.57303049782161</v>
      </c>
    </row>
    <row r="412" spans="1:10">
      <c r="A412" s="55" t="s">
        <v>62</v>
      </c>
      <c r="B412" s="56" t="s">
        <v>63</v>
      </c>
      <c r="C412" s="56"/>
      <c r="D412" s="57"/>
      <c r="E412" s="57"/>
      <c r="F412" s="57"/>
      <c r="G412" s="204"/>
      <c r="H412" s="205"/>
    </row>
    <row r="413" spans="1:10">
      <c r="A413" s="97"/>
      <c r="B413" s="98" t="s">
        <v>58</v>
      </c>
      <c r="C413" s="99">
        <v>225759</v>
      </c>
      <c r="D413" s="99">
        <v>250000</v>
      </c>
      <c r="E413" s="99">
        <v>168500</v>
      </c>
      <c r="F413" s="99">
        <v>126750</v>
      </c>
      <c r="G413" s="204">
        <f t="shared" si="37"/>
        <v>56.143941105337994</v>
      </c>
      <c r="H413" s="205">
        <f t="shared" si="38"/>
        <v>75.222551928783389</v>
      </c>
    </row>
    <row r="414" spans="1:10">
      <c r="A414" s="100"/>
      <c r="B414" s="101" t="s">
        <v>60</v>
      </c>
      <c r="C414" s="102">
        <v>243759</v>
      </c>
      <c r="D414" s="102">
        <v>250000</v>
      </c>
      <c r="E414" s="102">
        <v>168500</v>
      </c>
      <c r="F414" s="102">
        <v>103915</v>
      </c>
      <c r="G414" s="204">
        <f t="shared" si="37"/>
        <v>42.630220832871814</v>
      </c>
      <c r="H414" s="205">
        <f t="shared" si="38"/>
        <v>61.670623145400597</v>
      </c>
    </row>
    <row r="415" spans="1:10">
      <c r="A415" s="365" t="s">
        <v>114</v>
      </c>
      <c r="B415" s="366"/>
      <c r="C415" s="96">
        <f>C413-C414</f>
        <v>-18000</v>
      </c>
      <c r="D415" s="96">
        <f>D413-D414</f>
        <v>0</v>
      </c>
      <c r="E415" s="96">
        <f>E413-E414</f>
        <v>0</v>
      </c>
      <c r="F415" s="96">
        <f>F413-F414</f>
        <v>22835</v>
      </c>
      <c r="G415" s="204">
        <f t="shared" si="37"/>
        <v>-126.86111111111111</v>
      </c>
      <c r="H415" s="205">
        <v>0</v>
      </c>
    </row>
    <row r="416" spans="1:10">
      <c r="A416" s="55" t="s">
        <v>64</v>
      </c>
      <c r="B416" s="56" t="s">
        <v>2</v>
      </c>
      <c r="C416" s="56"/>
      <c r="D416" s="57"/>
      <c r="E416" s="57"/>
      <c r="F416" s="57"/>
      <c r="G416" s="204"/>
      <c r="H416" s="205"/>
    </row>
    <row r="417" spans="1:8">
      <c r="A417" s="61"/>
      <c r="B417" s="53" t="s">
        <v>58</v>
      </c>
      <c r="C417" s="54">
        <v>6438009</v>
      </c>
      <c r="D417" s="54">
        <v>6529200</v>
      </c>
      <c r="E417" s="54">
        <v>6709952</v>
      </c>
      <c r="F417" s="54">
        <v>6791882</v>
      </c>
      <c r="G417" s="204">
        <f t="shared" si="37"/>
        <v>105.49662170400818</v>
      </c>
      <c r="H417" s="205">
        <f t="shared" si="38"/>
        <v>101.22102214740136</v>
      </c>
    </row>
    <row r="418" spans="1:8">
      <c r="A418" s="62"/>
      <c r="B418" s="58" t="s">
        <v>60</v>
      </c>
      <c r="C418" s="59">
        <v>6438009</v>
      </c>
      <c r="D418" s="59">
        <v>6529200</v>
      </c>
      <c r="E418" s="59">
        <v>6709952</v>
      </c>
      <c r="F418" s="59">
        <v>6791882</v>
      </c>
      <c r="G418" s="204">
        <f t="shared" si="37"/>
        <v>105.49662170400818</v>
      </c>
      <c r="H418" s="205">
        <f t="shared" si="38"/>
        <v>101.22102214740136</v>
      </c>
    </row>
    <row r="419" spans="1:8">
      <c r="A419" s="367" t="s">
        <v>114</v>
      </c>
      <c r="B419" s="368"/>
      <c r="C419" s="96">
        <f>C417-C418</f>
        <v>0</v>
      </c>
      <c r="D419" s="96">
        <f>D417-D418</f>
        <v>0</v>
      </c>
      <c r="E419" s="96">
        <f>E417-E418</f>
        <v>0</v>
      </c>
      <c r="F419" s="96">
        <f>F417-F418</f>
        <v>0</v>
      </c>
      <c r="G419" s="204">
        <v>0</v>
      </c>
      <c r="H419" s="205">
        <v>0</v>
      </c>
    </row>
    <row r="420" spans="1:8">
      <c r="A420" s="326" t="s">
        <v>239</v>
      </c>
      <c r="B420" s="325" t="s">
        <v>240</v>
      </c>
      <c r="C420" s="324"/>
      <c r="D420" s="324"/>
      <c r="E420" s="324"/>
      <c r="F420" s="324"/>
      <c r="G420" s="166"/>
      <c r="H420" s="167"/>
    </row>
    <row r="421" spans="1:8">
      <c r="A421" s="318"/>
      <c r="B421" s="325" t="s">
        <v>241</v>
      </c>
      <c r="C421" s="324">
        <v>13387</v>
      </c>
      <c r="D421" s="324">
        <v>30000</v>
      </c>
      <c r="E421" s="324">
        <v>35000</v>
      </c>
      <c r="F421" s="324">
        <v>34148</v>
      </c>
      <c r="G421" s="166">
        <v>255</v>
      </c>
      <c r="H421" s="167">
        <v>98</v>
      </c>
    </row>
    <row r="422" spans="1:8">
      <c r="A422" s="318"/>
      <c r="B422" s="325" t="s">
        <v>60</v>
      </c>
      <c r="C422" s="324">
        <v>13387</v>
      </c>
      <c r="D422" s="324">
        <v>30000</v>
      </c>
      <c r="E422" s="324">
        <v>35000</v>
      </c>
      <c r="F422" s="324">
        <v>34148</v>
      </c>
      <c r="G422" s="166">
        <v>255</v>
      </c>
      <c r="H422" s="167">
        <v>98</v>
      </c>
    </row>
    <row r="423" spans="1:8">
      <c r="A423" s="318"/>
      <c r="B423" s="319" t="s">
        <v>242</v>
      </c>
      <c r="C423" s="324"/>
      <c r="D423" s="324"/>
      <c r="E423" s="324"/>
      <c r="F423" s="324"/>
      <c r="G423" s="166"/>
      <c r="H423" s="167"/>
    </row>
    <row r="424" spans="1:8">
      <c r="A424" s="326" t="s">
        <v>243</v>
      </c>
      <c r="B424" s="325" t="s">
        <v>201</v>
      </c>
      <c r="C424" s="324"/>
      <c r="D424" s="324"/>
      <c r="E424" s="324"/>
      <c r="F424" s="324"/>
      <c r="G424" s="166"/>
      <c r="H424" s="167"/>
    </row>
    <row r="425" spans="1:8">
      <c r="A425" s="318"/>
      <c r="B425" s="325" t="s">
        <v>241</v>
      </c>
      <c r="C425" s="324">
        <v>692</v>
      </c>
      <c r="D425" s="324">
        <v>400</v>
      </c>
      <c r="E425" s="324">
        <v>150</v>
      </c>
      <c r="F425" s="324">
        <v>123</v>
      </c>
      <c r="G425" s="166">
        <v>18</v>
      </c>
      <c r="H425" s="167">
        <v>82</v>
      </c>
    </row>
    <row r="426" spans="1:8">
      <c r="A426" s="318"/>
      <c r="B426" s="325" t="s">
        <v>60</v>
      </c>
      <c r="C426" s="324">
        <v>692</v>
      </c>
      <c r="D426" s="324">
        <v>400</v>
      </c>
      <c r="E426" s="324">
        <v>150</v>
      </c>
      <c r="F426" s="324">
        <v>123</v>
      </c>
      <c r="G426" s="166">
        <v>18</v>
      </c>
      <c r="H426" s="167">
        <v>82</v>
      </c>
    </row>
    <row r="427" spans="1:8">
      <c r="A427" s="318"/>
      <c r="B427" s="319" t="s">
        <v>242</v>
      </c>
      <c r="C427" s="324"/>
      <c r="D427" s="324"/>
      <c r="E427" s="324"/>
      <c r="F427" s="324"/>
      <c r="G427" s="166"/>
      <c r="H427" s="167"/>
    </row>
    <row r="428" spans="1:8">
      <c r="A428" s="326" t="s">
        <v>245</v>
      </c>
      <c r="B428" s="325" t="s">
        <v>244</v>
      </c>
      <c r="C428" s="324"/>
      <c r="D428" s="324"/>
      <c r="E428" s="324"/>
      <c r="F428" s="324"/>
      <c r="G428" s="166"/>
      <c r="H428" s="167"/>
    </row>
    <row r="429" spans="1:8">
      <c r="A429" s="318"/>
      <c r="B429" s="325" t="s">
        <v>241</v>
      </c>
      <c r="C429" s="324">
        <v>3725</v>
      </c>
      <c r="D429" s="324">
        <v>2500</v>
      </c>
      <c r="E429" s="324">
        <v>1000</v>
      </c>
      <c r="F429" s="324">
        <v>1109</v>
      </c>
      <c r="G429" s="166">
        <v>30</v>
      </c>
      <c r="H429" s="167">
        <v>111</v>
      </c>
    </row>
    <row r="430" spans="1:8">
      <c r="A430" s="318"/>
      <c r="B430" s="325" t="s">
        <v>60</v>
      </c>
      <c r="C430" s="324">
        <v>3725</v>
      </c>
      <c r="D430" s="324">
        <v>2500</v>
      </c>
      <c r="E430" s="324">
        <v>1000</v>
      </c>
      <c r="F430" s="324">
        <v>1109</v>
      </c>
      <c r="G430" s="166">
        <v>30</v>
      </c>
      <c r="H430" s="167">
        <v>111</v>
      </c>
    </row>
    <row r="431" spans="1:8">
      <c r="A431" s="272"/>
      <c r="B431" s="327" t="s">
        <v>242</v>
      </c>
      <c r="C431" s="273"/>
      <c r="D431" s="274"/>
      <c r="E431" s="274"/>
      <c r="F431" s="274"/>
      <c r="G431" s="166"/>
      <c r="H431" s="167"/>
    </row>
    <row r="432" spans="1:8">
      <c r="A432" s="364" t="s">
        <v>65</v>
      </c>
      <c r="B432" s="364"/>
      <c r="C432" s="275">
        <v>7968828</v>
      </c>
      <c r="D432" s="275">
        <v>7847600</v>
      </c>
      <c r="E432" s="275">
        <v>7843602</v>
      </c>
      <c r="F432" s="275">
        <v>7916815</v>
      </c>
      <c r="G432" s="10">
        <f t="shared" si="37"/>
        <v>99.347294231974885</v>
      </c>
      <c r="H432" s="10">
        <f t="shared" si="38"/>
        <v>100.93341044076433</v>
      </c>
    </row>
    <row r="433" spans="1:8">
      <c r="A433" s="364" t="s">
        <v>66</v>
      </c>
      <c r="B433" s="364"/>
      <c r="C433" s="275">
        <v>7975160</v>
      </c>
      <c r="D433" s="275">
        <v>7847600</v>
      </c>
      <c r="E433" s="275">
        <v>7857603</v>
      </c>
      <c r="F433" s="275">
        <v>7855117</v>
      </c>
      <c r="G433" s="10">
        <f t="shared" si="37"/>
        <v>98.494788819283869</v>
      </c>
      <c r="H433" s="10">
        <f t="shared" si="38"/>
        <v>99.96836185284495</v>
      </c>
    </row>
    <row r="435" spans="1:8">
      <c r="B435" s="3" t="s">
        <v>254</v>
      </c>
      <c r="G435" s="14" t="s">
        <v>252</v>
      </c>
    </row>
    <row r="436" spans="1:8">
      <c r="G436" s="14" t="s">
        <v>253</v>
      </c>
    </row>
  </sheetData>
  <mergeCells count="297">
    <mergeCell ref="A194:B194"/>
    <mergeCell ref="A64:B64"/>
    <mergeCell ref="A396:B396"/>
    <mergeCell ref="A385:H385"/>
    <mergeCell ref="A393:B393"/>
    <mergeCell ref="F388:F389"/>
    <mergeCell ref="G388:G389"/>
    <mergeCell ref="H388:H389"/>
    <mergeCell ref="A390:B390"/>
    <mergeCell ref="A395:B395"/>
    <mergeCell ref="A387:E387"/>
    <mergeCell ref="A388:A389"/>
    <mergeCell ref="B388:B389"/>
    <mergeCell ref="C388:C389"/>
    <mergeCell ref="D388:D389"/>
    <mergeCell ref="E388:E389"/>
    <mergeCell ref="A109:H109"/>
    <mergeCell ref="G113:G114"/>
    <mergeCell ref="A113:A114"/>
    <mergeCell ref="B113:B114"/>
    <mergeCell ref="A276:A277"/>
    <mergeCell ref="A91:A92"/>
    <mergeCell ref="F113:F114"/>
    <mergeCell ref="A88:B88"/>
    <mergeCell ref="E83:E84"/>
    <mergeCell ref="B401:B402"/>
    <mergeCell ref="B276:B277"/>
    <mergeCell ref="C276:C277"/>
    <mergeCell ref="C197:C198"/>
    <mergeCell ref="C151:C152"/>
    <mergeCell ref="H401:H402"/>
    <mergeCell ref="C401:C402"/>
    <mergeCell ref="D401:D402"/>
    <mergeCell ref="E401:E402"/>
    <mergeCell ref="F401:F402"/>
    <mergeCell ref="G401:G402"/>
    <mergeCell ref="G151:G152"/>
    <mergeCell ref="E276:E277"/>
    <mergeCell ref="D276:D277"/>
    <mergeCell ref="E151:E152"/>
    <mergeCell ref="F151:F152"/>
    <mergeCell ref="A239:B239"/>
    <mergeCell ref="H354:H355"/>
    <mergeCell ref="F276:F277"/>
    <mergeCell ref="H276:H277"/>
    <mergeCell ref="A278:B278"/>
    <mergeCell ref="G302:G303"/>
    <mergeCell ref="C312:C313"/>
    <mergeCell ref="E312:E313"/>
    <mergeCell ref="K28:K29"/>
    <mergeCell ref="H91:H92"/>
    <mergeCell ref="M28:M29"/>
    <mergeCell ref="A45:B45"/>
    <mergeCell ref="A23:B23"/>
    <mergeCell ref="A83:A84"/>
    <mergeCell ref="B83:B84"/>
    <mergeCell ref="D83:D84"/>
    <mergeCell ref="A32:B32"/>
    <mergeCell ref="A80:G80"/>
    <mergeCell ref="L28:L29"/>
    <mergeCell ref="I28:I29"/>
    <mergeCell ref="J28:J29"/>
    <mergeCell ref="B91:B92"/>
    <mergeCell ref="E35:E36"/>
    <mergeCell ref="F35:F36"/>
    <mergeCell ref="G35:G36"/>
    <mergeCell ref="A37:B37"/>
    <mergeCell ref="C83:C84"/>
    <mergeCell ref="F83:F84"/>
    <mergeCell ref="H83:H84"/>
    <mergeCell ref="F91:F92"/>
    <mergeCell ref="G91:G92"/>
    <mergeCell ref="A3:G3"/>
    <mergeCell ref="H35:H36"/>
    <mergeCell ref="A6:A7"/>
    <mergeCell ref="H6:H7"/>
    <mergeCell ref="A12:B12"/>
    <mergeCell ref="B6:B7"/>
    <mergeCell ref="D6:D7"/>
    <mergeCell ref="E6:E7"/>
    <mergeCell ref="D69:D70"/>
    <mergeCell ref="F69:F70"/>
    <mergeCell ref="E69:E70"/>
    <mergeCell ref="H26:H27"/>
    <mergeCell ref="F26:F27"/>
    <mergeCell ref="C26:C27"/>
    <mergeCell ref="D26:D27"/>
    <mergeCell ref="E26:E27"/>
    <mergeCell ref="A35:A36"/>
    <mergeCell ref="B35:B36"/>
    <mergeCell ref="C35:C36"/>
    <mergeCell ref="D35:D36"/>
    <mergeCell ref="F6:F7"/>
    <mergeCell ref="H15:H16"/>
    <mergeCell ref="B26:B27"/>
    <mergeCell ref="C48:C49"/>
    <mergeCell ref="A1:G1"/>
    <mergeCell ref="A111:D111"/>
    <mergeCell ref="A151:A152"/>
    <mergeCell ref="B151:B152"/>
    <mergeCell ref="D151:D152"/>
    <mergeCell ref="A96:B96"/>
    <mergeCell ref="A17:B17"/>
    <mergeCell ref="F15:F16"/>
    <mergeCell ref="G15:G16"/>
    <mergeCell ref="G26:G27"/>
    <mergeCell ref="C6:C7"/>
    <mergeCell ref="G6:G7"/>
    <mergeCell ref="A8:B8"/>
    <mergeCell ref="A15:A16"/>
    <mergeCell ref="B15:B16"/>
    <mergeCell ref="C15:C16"/>
    <mergeCell ref="D15:D16"/>
    <mergeCell ref="E15:E16"/>
    <mergeCell ref="G83:G84"/>
    <mergeCell ref="C91:C92"/>
    <mergeCell ref="E91:E92"/>
    <mergeCell ref="A28:B28"/>
    <mergeCell ref="A26:A27"/>
    <mergeCell ref="D91:D92"/>
    <mergeCell ref="M306:M309"/>
    <mergeCell ref="J306:J309"/>
    <mergeCell ref="G197:G198"/>
    <mergeCell ref="A197:A198"/>
    <mergeCell ref="B197:B198"/>
    <mergeCell ref="A246:A247"/>
    <mergeCell ref="B246:B247"/>
    <mergeCell ref="D246:D247"/>
    <mergeCell ref="A273:B273"/>
    <mergeCell ref="A237:A238"/>
    <mergeCell ref="E197:E198"/>
    <mergeCell ref="D197:D198"/>
    <mergeCell ref="A243:B243"/>
    <mergeCell ref="G246:G247"/>
    <mergeCell ref="H246:H247"/>
    <mergeCell ref="A302:A303"/>
    <mergeCell ref="B302:B303"/>
    <mergeCell ref="D302:D303"/>
    <mergeCell ref="H302:H303"/>
    <mergeCell ref="A234:B234"/>
    <mergeCell ref="F302:F303"/>
    <mergeCell ref="A292:A293"/>
    <mergeCell ref="B292:B293"/>
    <mergeCell ref="C292:C293"/>
    <mergeCell ref="K306:K309"/>
    <mergeCell ref="L306:L309"/>
    <mergeCell ref="A432:B432"/>
    <mergeCell ref="A433:B433"/>
    <mergeCell ref="E354:E355"/>
    <mergeCell ref="F354:F355"/>
    <mergeCell ref="G354:G355"/>
    <mergeCell ref="A356:B356"/>
    <mergeCell ref="I306:I309"/>
    <mergeCell ref="A415:B415"/>
    <mergeCell ref="A419:B419"/>
    <mergeCell ref="A407:B407"/>
    <mergeCell ref="A411:B411"/>
    <mergeCell ref="A399:G399"/>
    <mergeCell ref="A314:B314"/>
    <mergeCell ref="C354:C355"/>
    <mergeCell ref="G370:G371"/>
    <mergeCell ref="A366:B366"/>
    <mergeCell ref="A401:A402"/>
    <mergeCell ref="H370:H371"/>
    <mergeCell ref="A368:G368"/>
    <mergeCell ref="F370:F371"/>
    <mergeCell ref="A383:B383"/>
    <mergeCell ref="A372:B372"/>
    <mergeCell ref="F197:F198"/>
    <mergeCell ref="A67:H67"/>
    <mergeCell ref="A93:B93"/>
    <mergeCell ref="C98:C99"/>
    <mergeCell ref="E98:E99"/>
    <mergeCell ref="F98:F99"/>
    <mergeCell ref="G98:G99"/>
    <mergeCell ref="H98:H99"/>
    <mergeCell ref="A105:B105"/>
    <mergeCell ref="A106:B106"/>
    <mergeCell ref="B98:B99"/>
    <mergeCell ref="D98:D99"/>
    <mergeCell ref="A100:B100"/>
    <mergeCell ref="C113:C114"/>
    <mergeCell ref="E113:E114"/>
    <mergeCell ref="A98:A99"/>
    <mergeCell ref="H113:H114"/>
    <mergeCell ref="D113:D114"/>
    <mergeCell ref="A85:B85"/>
    <mergeCell ref="A69:A70"/>
    <mergeCell ref="B69:B70"/>
    <mergeCell ref="C69:C70"/>
    <mergeCell ref="A115:B115"/>
    <mergeCell ref="H197:H198"/>
    <mergeCell ref="H151:H152"/>
    <mergeCell ref="A153:B153"/>
    <mergeCell ref="A183:B183"/>
    <mergeCell ref="A148:B148"/>
    <mergeCell ref="A186:A187"/>
    <mergeCell ref="B186:B187"/>
    <mergeCell ref="C186:C187"/>
    <mergeCell ref="D186:D187"/>
    <mergeCell ref="E186:E187"/>
    <mergeCell ref="F186:F187"/>
    <mergeCell ref="G186:G187"/>
    <mergeCell ref="H186:H187"/>
    <mergeCell ref="A188:B188"/>
    <mergeCell ref="F312:F313"/>
    <mergeCell ref="G312:G313"/>
    <mergeCell ref="A304:B304"/>
    <mergeCell ref="A309:B309"/>
    <mergeCell ref="B312:B313"/>
    <mergeCell ref="H312:H313"/>
    <mergeCell ref="A288:B288"/>
    <mergeCell ref="A300:C300"/>
    <mergeCell ref="D292:D293"/>
    <mergeCell ref="E292:E293"/>
    <mergeCell ref="F292:F293"/>
    <mergeCell ref="G292:G293"/>
    <mergeCell ref="H292:H293"/>
    <mergeCell ref="A294:B294"/>
    <mergeCell ref="A298:B298"/>
    <mergeCell ref="A199:B199"/>
    <mergeCell ref="C237:C238"/>
    <mergeCell ref="E237:E238"/>
    <mergeCell ref="F237:F238"/>
    <mergeCell ref="G237:G238"/>
    <mergeCell ref="B237:B238"/>
    <mergeCell ref="D237:D238"/>
    <mergeCell ref="H237:H238"/>
    <mergeCell ref="A403:B403"/>
    <mergeCell ref="A103:B103"/>
    <mergeCell ref="G69:G70"/>
    <mergeCell ref="H69:H70"/>
    <mergeCell ref="A71:B71"/>
    <mergeCell ref="A370:A371"/>
    <mergeCell ref="B370:B371"/>
    <mergeCell ref="C370:C371"/>
    <mergeCell ref="D370:D371"/>
    <mergeCell ref="E370:E371"/>
    <mergeCell ref="C246:C247"/>
    <mergeCell ref="E246:E247"/>
    <mergeCell ref="F246:F247"/>
    <mergeCell ref="A364:B364"/>
    <mergeCell ref="A312:A313"/>
    <mergeCell ref="G276:G277"/>
    <mergeCell ref="D312:D313"/>
    <mergeCell ref="A354:A355"/>
    <mergeCell ref="B354:B355"/>
    <mergeCell ref="D354:D355"/>
    <mergeCell ref="A248:B248"/>
    <mergeCell ref="C302:C303"/>
    <mergeCell ref="E302:E303"/>
    <mergeCell ref="H342:H343"/>
    <mergeCell ref="D48:D49"/>
    <mergeCell ref="E48:E49"/>
    <mergeCell ref="F48:F49"/>
    <mergeCell ref="G48:G49"/>
    <mergeCell ref="H48:H49"/>
    <mergeCell ref="A50:B50"/>
    <mergeCell ref="I50:I51"/>
    <mergeCell ref="J50:J51"/>
    <mergeCell ref="A48:A49"/>
    <mergeCell ref="B48:B49"/>
    <mergeCell ref="A58:B58"/>
    <mergeCell ref="I58:I59"/>
    <mergeCell ref="A62:B62"/>
    <mergeCell ref="K50:K51"/>
    <mergeCell ref="L50:L51"/>
    <mergeCell ref="M50:M51"/>
    <mergeCell ref="A53:B53"/>
    <mergeCell ref="A56:A57"/>
    <mergeCell ref="B56:B57"/>
    <mergeCell ref="C56:C57"/>
    <mergeCell ref="D56:D57"/>
    <mergeCell ref="E56:E57"/>
    <mergeCell ref="F56:F57"/>
    <mergeCell ref="G56:G57"/>
    <mergeCell ref="H56:H57"/>
    <mergeCell ref="A344:B344"/>
    <mergeCell ref="A350:B350"/>
    <mergeCell ref="A324:B324"/>
    <mergeCell ref="A329:B329"/>
    <mergeCell ref="A339:B339"/>
    <mergeCell ref="A342:A343"/>
    <mergeCell ref="B342:B343"/>
    <mergeCell ref="C342:C343"/>
    <mergeCell ref="D342:D343"/>
    <mergeCell ref="H327:H328"/>
    <mergeCell ref="E342:E343"/>
    <mergeCell ref="F342:F343"/>
    <mergeCell ref="G342:G343"/>
    <mergeCell ref="A327:A328"/>
    <mergeCell ref="B327:B328"/>
    <mergeCell ref="C327:C328"/>
    <mergeCell ref="D327:D328"/>
    <mergeCell ref="E327:E328"/>
    <mergeCell ref="F327:F328"/>
    <mergeCell ref="G327:G328"/>
  </mergeCells>
  <pageMargins left="0.7" right="0.7" top="0.75" bottom="0.75" header="0.3" footer="0.3"/>
  <pageSetup paperSize="9" scale="40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Prihodi i rashodi po EK.K</vt:lpstr>
      <vt:lpstr>Prihodi i rashodi PR,EK i IZ</vt:lpstr>
      <vt:lpstr>'Prihodi i rashodi po EK.K'!Podrucje_ispisa</vt:lpstr>
      <vt:lpstr>'Prihodi i rashodi PR,EK i IZ'!Podrucje_ispisa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Racunovodstvo</cp:lastModifiedBy>
  <cp:lastPrinted>2021-02-18T13:30:59Z</cp:lastPrinted>
  <dcterms:created xsi:type="dcterms:W3CDTF">1996-10-14T23:33:28Z</dcterms:created>
  <dcterms:modified xsi:type="dcterms:W3CDTF">2021-02-19T06:03:02Z</dcterms:modified>
</cp:coreProperties>
</file>